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210" firstSheet="1" activeTab="1"/>
  </bookViews>
  <sheets>
    <sheet name="SEBI (2)" sheetId="1" state="hidden" r:id="rId1"/>
    <sheet name="SEBI" sheetId="2" r:id="rId2"/>
    <sheet name="SEGMENT" sheetId="3" r:id="rId3"/>
    <sheet name="SEGMENT NOTES" sheetId="4" r:id="rId4"/>
  </sheets>
  <externalReferences>
    <externalReference r:id="rId7"/>
  </externalReferences>
  <definedNames>
    <definedName name="_xlnm.Print_Area" localSheetId="1">'SEBI'!$A$2:$G$89</definedName>
    <definedName name="_xlnm.Print_Area" localSheetId="0">'SEBI (2)'!$B$3:$M$81</definedName>
    <definedName name="_xlnm.Print_Area" localSheetId="2">'SEGMENT'!$B$3:$F$65</definedName>
    <definedName name="_xlnm.Print_Area" localSheetId="3">'SEGMENT NOTES'!$A$3:$M$32</definedName>
  </definedNames>
  <calcPr fullCalcOnLoad="1"/>
</workbook>
</file>

<file path=xl/comments1.xml><?xml version="1.0" encoding="utf-8"?>
<comments xmlns="http://schemas.openxmlformats.org/spreadsheetml/2006/main">
  <authors>
    <author>trainee</author>
  </authors>
  <commentList>
    <comment ref="N14" authorId="0">
      <text>
        <r>
          <rPr>
            <b/>
            <sz val="8"/>
            <rFont val="Tahoma"/>
            <family val="0"/>
          </rPr>
          <t>trainee:</t>
        </r>
        <r>
          <rPr>
            <sz val="8"/>
            <rFont val="Tahoma"/>
            <family val="0"/>
          </rPr>
          <t xml:space="preserve">
due ppb sale of fixed assets
</t>
        </r>
      </text>
    </comment>
    <comment ref="N19" authorId="0">
      <text>
        <r>
          <rPr>
            <b/>
            <sz val="8"/>
            <rFont val="Tahoma"/>
            <family val="0"/>
          </rPr>
          <t>trainee:</t>
        </r>
        <r>
          <rPr>
            <sz val="8"/>
            <rFont val="Tahoma"/>
            <family val="0"/>
          </rPr>
          <t xml:space="preserve">
pspsd tansfer of fixed assests
</t>
        </r>
      </text>
    </comment>
  </commentList>
</comments>
</file>

<file path=xl/sharedStrings.xml><?xml version="1.0" encoding="utf-8"?>
<sst xmlns="http://schemas.openxmlformats.org/spreadsheetml/2006/main" count="261" uniqueCount="176">
  <si>
    <t>ITC  LIMITED</t>
  </si>
  <si>
    <t>(Rs. in Crores)</t>
  </si>
  <si>
    <t>Quarter</t>
  </si>
  <si>
    <t>Twelve months</t>
  </si>
  <si>
    <t>ended</t>
  </si>
  <si>
    <t>31.03.2004</t>
  </si>
  <si>
    <t>GROSS INCOME</t>
  </si>
  <si>
    <t>NET SALES TURNOVER</t>
  </si>
  <si>
    <t>OTHER INCOME</t>
  </si>
  <si>
    <t>NET INCOME (1+2)</t>
  </si>
  <si>
    <t>Less:</t>
  </si>
  <si>
    <t>TOTAL EXPENDITURE</t>
  </si>
  <si>
    <t>a)  (Increase) / decrease in stock-in-trade</t>
  </si>
  <si>
    <t>b)  Consumption of raw materials, etc.</t>
  </si>
  <si>
    <t>c)  Staff cost</t>
  </si>
  <si>
    <t>d)  Other expenditure</t>
  </si>
  <si>
    <t>INTEREST (Net)</t>
  </si>
  <si>
    <t>DEPRECIATION</t>
  </si>
  <si>
    <t>PROFIT BEFORE TAX (1+2-3-4-5)</t>
  </si>
  <si>
    <t>PROVISION FOR TAXATION (Including prior year adjustments)</t>
  </si>
  <si>
    <t>NET PROFIT (6-7)</t>
  </si>
  <si>
    <t>PAID UP EQUITY SHARE CAPITAL</t>
  </si>
  <si>
    <t>(Ordinary shares of Rs. 10/- each)</t>
  </si>
  <si>
    <t>RESERVES EXCLUDING REVALUATION RESERVES</t>
  </si>
  <si>
    <t>-</t>
  </si>
  <si>
    <t>EARNING PER SHARE (Basic) (Rs.)</t>
  </si>
  <si>
    <t>EARNING PER SHARE (Diluted) (Rs.)</t>
  </si>
  <si>
    <t>AGGREGATE OF NON-PROMOTER SHAREHOLDING</t>
  </si>
  <si>
    <t xml:space="preserve"> -  NUMBER OF SHARES</t>
  </si>
  <si>
    <t xml:space="preserve"> -  PERCENTAGE OF SHAREHOLDING </t>
  </si>
  <si>
    <t>Notes :</t>
  </si>
  <si>
    <t xml:space="preserve">(i)   The above results were reviewed by the Audit Committee and approved at the meeting of the Board of Directors of the </t>
  </si>
  <si>
    <t>(ii)   Figures for the previous year have been re-arranged wherever necessary.</t>
  </si>
  <si>
    <t>(iii)  Gross Income comprises Segment Revenue and Other Income.</t>
  </si>
  <si>
    <t>Limited Review</t>
  </si>
  <si>
    <t xml:space="preserve">The Limited Review, as required under Clause 41 of the Listing Agreement has been completed and the related Report forwarded </t>
  </si>
  <si>
    <t xml:space="preserve">Registered Office : </t>
  </si>
  <si>
    <t>For and on behalf of the Board</t>
  </si>
  <si>
    <t xml:space="preserve">Virginia House, 37 J.L. Nehru Road, </t>
  </si>
  <si>
    <t>Kolkata 700 071, India</t>
  </si>
  <si>
    <t>Place : Kolkata, India</t>
  </si>
  <si>
    <t xml:space="preserve"> Executive Director</t>
  </si>
  <si>
    <t>Chairman</t>
  </si>
  <si>
    <t xml:space="preserve">Segment-wise Revenue, Results and Capital Employed for the </t>
  </si>
  <si>
    <t/>
  </si>
  <si>
    <t>1. Segment Revenue</t>
  </si>
  <si>
    <t xml:space="preserve">     a) FMCG    - Cigarettes</t>
  </si>
  <si>
    <t xml:space="preserve">                        Total FMCG</t>
  </si>
  <si>
    <t xml:space="preserve">     b) Hotels</t>
  </si>
  <si>
    <t xml:space="preserve">     c) Agri Business</t>
  </si>
  <si>
    <t xml:space="preserve">     d) Paperboards, Paper &amp; Packaging</t>
  </si>
  <si>
    <t xml:space="preserve">                          Total </t>
  </si>
  <si>
    <t xml:space="preserve">     Less :  Inter-segment revenue</t>
  </si>
  <si>
    <t>Gross sales / Income from operations</t>
  </si>
  <si>
    <t>2. Segment Results</t>
  </si>
  <si>
    <t xml:space="preserve">                         Total FMCG</t>
  </si>
  <si>
    <t xml:space="preserve">                           Total </t>
  </si>
  <si>
    <t xml:space="preserve">     Less :   i)  Interest (Net)</t>
  </si>
  <si>
    <t>3. Capital Employed</t>
  </si>
  <si>
    <t>Total Segment Capital Employed</t>
  </si>
  <si>
    <t>to the Stock Exchanges. This Report does not have any impact on the above 'Results and Notes' for the Quarter  and Half Year ended</t>
  </si>
  <si>
    <t>30th September, 2004 which needs to be explained.</t>
  </si>
  <si>
    <t xml:space="preserve">                                                                             Confectionery, Snack Foods,  Ready to Eat Foods).  </t>
  </si>
  <si>
    <t>Executive Director</t>
  </si>
  <si>
    <t>Qtr</t>
  </si>
  <si>
    <t>YTD</t>
  </si>
  <si>
    <t>GOLY</t>
  </si>
  <si>
    <t>GOLY %</t>
  </si>
  <si>
    <t xml:space="preserve">GOLY </t>
  </si>
  <si>
    <t>Amount</t>
  </si>
  <si>
    <t>Prepared By :-</t>
  </si>
  <si>
    <t>Checked By :-</t>
  </si>
  <si>
    <t>Confirmed By :-</t>
  </si>
  <si>
    <t>31.12.2004</t>
  </si>
  <si>
    <t>31.12.2003</t>
  </si>
  <si>
    <t>Nine Months</t>
  </si>
  <si>
    <r>
      <t xml:space="preserve">Unaudited Financial Results </t>
    </r>
    <r>
      <rPr>
        <b/>
        <sz val="10"/>
        <rFont val="Arial"/>
        <family val="2"/>
      </rPr>
      <t>(Provisional)</t>
    </r>
    <r>
      <rPr>
        <b/>
        <sz val="10"/>
        <color indexed="8"/>
        <rFont val="Arial"/>
        <family val="2"/>
      </rPr>
      <t xml:space="preserve"> for the Quarter and Nine Months ended 31st December, 2004</t>
    </r>
  </si>
  <si>
    <t>Dated : 21st January, 2005</t>
  </si>
  <si>
    <t xml:space="preserve">(iv) During the quarter, 12 Investor complaints were received, which were promptly attended to by the Company. No complaints were pending either at </t>
  </si>
  <si>
    <t>(v)  During the quarter, 1,72,755 Ordinary Shares of Rs. 10/- each were issued and allotted under the ITC Employee Stock Option</t>
  </si>
  <si>
    <t>(vi) The Members of the Company at their meeting held on 19th November, 2004, approved the Scheme of Amalgamation of ITC Hotels Limited</t>
  </si>
  <si>
    <t xml:space="preserve">        and Ansal Hotels Limited with the Company (Scheme), with effect from 1st April, 2004. The Hon'ble High Court of Calcutta has admitted</t>
  </si>
  <si>
    <t xml:space="preserve">        the Company's petition for sanction of the Scheme. The results do not take into account the impact of the amalgamation, which will be</t>
  </si>
  <si>
    <t xml:space="preserve">        appropriately reflected upon the Scheme becoming effective.</t>
  </si>
  <si>
    <t>(vii) The shareholders of the Company have approved, by means of postal ballot, Special Resolutions for alteration of the Objects Clause</t>
  </si>
  <si>
    <t xml:space="preserve">         dated 29th October, 2004 to the shareholders; the results of postal ballot were declared on 22nd December, 2004.</t>
  </si>
  <si>
    <t xml:space="preserve">       Company held on 21st January, 2005.</t>
  </si>
  <si>
    <t xml:space="preserve">        the beginning or at the end of the quarter.</t>
  </si>
  <si>
    <t xml:space="preserve">       Scheme. Consequenly, the issued and paid up share capital of the  Company stands increased to Rs. 248,09,76,570/-.</t>
  </si>
  <si>
    <t xml:space="preserve">         of the Memorandum of Association for commencement of new businesses at an appropriate time, as covered in the Notice</t>
  </si>
  <si>
    <t>(viii) The Company has been advised by its legal counsels that the Hon'ble Supreme Court of India has in a judgement delivered on</t>
  </si>
  <si>
    <t>(ix) The above is as per Clause 41 of the Listing Agreement and does not take into account the excise issues disputed by the Company.</t>
  </si>
  <si>
    <t xml:space="preserve">          20.1.05 on the Luxury Tax matter, ruled that State Governments have no legislative competence to impose Luxury Tax on goods, </t>
  </si>
  <si>
    <t xml:space="preserve">          including cigarettes. Copy of the judgement is awaited.</t>
  </si>
  <si>
    <t>30.06.2005</t>
  </si>
  <si>
    <t>EXCEPTIONAL ITEMS (NET OF TAX)</t>
  </si>
  <si>
    <t>- Basic (Rs.)</t>
  </si>
  <si>
    <t>- Diluted (Rs.)</t>
  </si>
  <si>
    <t>(i)</t>
  </si>
  <si>
    <t xml:space="preserve">        </t>
  </si>
  <si>
    <t xml:space="preserve"> </t>
  </si>
  <si>
    <t>(iii)</t>
  </si>
  <si>
    <t>Gross Income comprises Segment Revenue and Other Income.</t>
  </si>
  <si>
    <t>(iv)</t>
  </si>
  <si>
    <t xml:space="preserve">      </t>
  </si>
  <si>
    <t>(v)</t>
  </si>
  <si>
    <t xml:space="preserve">         </t>
  </si>
  <si>
    <t>(vi)</t>
  </si>
  <si>
    <t>PROFIT BEFORE TAX AND EXCEPTIONAL ITEMS (1+2-3-4-5)</t>
  </si>
  <si>
    <t xml:space="preserve">PROVISION FOR TAXATION (Including prior year adjustments) </t>
  </si>
  <si>
    <t>PROFIT AFTER TAX  (8+9)</t>
  </si>
  <si>
    <t>EARNING PER SHARE (Rs.)</t>
  </si>
  <si>
    <t xml:space="preserve">               -</t>
  </si>
  <si>
    <t xml:space="preserve">             -</t>
  </si>
  <si>
    <t xml:space="preserve">              -</t>
  </si>
  <si>
    <t>(1)</t>
  </si>
  <si>
    <t>(2)</t>
  </si>
  <si>
    <t>The business groups comprise the following :</t>
  </si>
  <si>
    <t>FMCG</t>
  </si>
  <si>
    <t>:  Cigarettes</t>
  </si>
  <si>
    <t>:  Others</t>
  </si>
  <si>
    <t>Hotels</t>
  </si>
  <si>
    <t>Paperboards, Paper &amp; Packaging</t>
  </si>
  <si>
    <t>Agri Business</t>
  </si>
  <si>
    <t>(3)</t>
  </si>
  <si>
    <t>(4)</t>
  </si>
  <si>
    <t>(5)</t>
  </si>
  <si>
    <t>37 J.L. Nehru Road</t>
  </si>
  <si>
    <t>Virginia House</t>
  </si>
  <si>
    <t>Figures for the corresponding quarter last year have been recast to conform to current presentation.</t>
  </si>
  <si>
    <t xml:space="preserve">                        net of un-allocable income</t>
  </si>
  <si>
    <t xml:space="preserve"> *  </t>
  </si>
  <si>
    <t xml:space="preserve">                       - Others</t>
  </si>
  <si>
    <t xml:space="preserve">                        - Others</t>
  </si>
  <si>
    <t xml:space="preserve">                 ii)  Other un-allocable expenditure</t>
  </si>
  <si>
    <t>to the Stock Exchanges. This Report does not have any impact on the above 'Results and Notes' for the Quarter   ended</t>
  </si>
  <si>
    <t>30th June, 2005 which needs to be explained.</t>
  </si>
  <si>
    <t>30.06.2006</t>
  </si>
  <si>
    <t>31.03.2006</t>
  </si>
  <si>
    <t>Quarter  ended 30th June, 2006</t>
  </si>
  <si>
    <t>The above results were reviewed by the Audit Committee and approved at the meeting of the Board of Directors of the Company held on 21st July, 2006.</t>
  </si>
  <si>
    <t xml:space="preserve">(ii)  </t>
  </si>
  <si>
    <t>Dated : 21st July, 2006</t>
  </si>
  <si>
    <t>(Ordinary shares of Re. 1/- each)</t>
  </si>
  <si>
    <t>During the quarter, 8 Investor complaints were received, which were promptly attended to by the Company. No complaints were pending either at the beginning or at the end of the quarter.</t>
  </si>
  <si>
    <t>Provision for Taxation includes  Rs.3.08 Crores (corresponding previous quarter Rs. 4.32 Crores) for Fringe Benefit Tax.</t>
  </si>
  <si>
    <t>The above is as per Clause 41 of the Listing Agreement.</t>
  </si>
  <si>
    <t>The Limited Review, as required under Clause 41 of the Listing Agreement has been completed and the related Report forwarded to the Stock Exchanges.  This Report does not have any impact on the above 'Results and Notes' for the Quarter ended 30th June, 2006 which needs to be explained.</t>
  </si>
  <si>
    <t>PROFIT AFTER TAX BEFORE EXCEPTIONAL ITEMS (6-7)</t>
  </si>
  <si>
    <t>On Profit after Tax before Exceptional Items</t>
  </si>
  <si>
    <t>Total Profit Before Tax and Exceptional Items</t>
  </si>
  <si>
    <t>Segment results of the new business activities namely 'FMCG : Others' largely reflect start up and business development costs.</t>
  </si>
  <si>
    <t xml:space="preserve">The Company's Agri Business markets agri commodities in the export and domestic markets; supplies agri raw materials to the Branded Packaged Foods Business and sources leaf tobacco for the Cigarettes Business. The segment results for the quarter are after absorbing costs relating to the expansion of the strategic e-choupal initiative. </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</si>
  <si>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</si>
  <si>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r>
      <t xml:space="preserve">Unaudited Financial Results </t>
    </r>
    <r>
      <rPr>
        <b/>
        <sz val="10"/>
        <color indexed="8"/>
        <rFont val="Arial"/>
        <family val="2"/>
      </rPr>
      <t>for the Quarter ended 30th June, 2006</t>
    </r>
  </si>
  <si>
    <t>On Profit after Tax and Exceptional Items</t>
  </si>
  <si>
    <t>AGGREGATE OF PUBLIC  SHAREHOLDING</t>
  </si>
  <si>
    <t>a)</t>
  </si>
  <si>
    <t>b)</t>
  </si>
  <si>
    <t>(vii)</t>
  </si>
  <si>
    <t>**</t>
  </si>
  <si>
    <t>(viii)</t>
  </si>
  <si>
    <t>Figures for the corresponding previous quarter have been re-arranged, wherever necessary, to conform to the figures of the current quarter.</t>
  </si>
  <si>
    <t xml:space="preserve">Effective 1st April, 2006, the Company has adopted the revised Accounting Standard - 15 (AS-15) Employee Benefits as issued by the Institute of Chartered Accountants of India.  Pursuant to this, based on actuarial valuation  :  </t>
  </si>
  <si>
    <t xml:space="preserve">     b) Hotels*</t>
  </si>
  <si>
    <t xml:space="preserve">     a) FMCG    - Cigarettes **</t>
  </si>
  <si>
    <t>Cigarettes &amp; Smoking Mixtures.</t>
  </si>
  <si>
    <t>Branded Garments, Greeting, Gifting &amp; Stationery, Agarbattis, Matches and Packaged Foods (Staples, Confectionery, Snack Foods and Ready to Eat Foods).</t>
  </si>
  <si>
    <t>Hoteliering.</t>
  </si>
  <si>
    <t xml:space="preserve">Paperboards, Paper including Specialty Paper &amp; Packaging. </t>
  </si>
  <si>
    <t>Agri commodities such as Rice, Soya, Wheat, Coffee and Leaf Tobacco.</t>
  </si>
  <si>
    <r>
      <t>Before considering provision of Rs.</t>
    </r>
    <r>
      <rPr>
        <sz val="10"/>
        <color indexed="10"/>
        <rFont val="Arial"/>
        <family val="2"/>
      </rPr>
      <t xml:space="preserve"> </t>
    </r>
    <r>
      <rPr>
        <sz val="10"/>
        <rFont val="Arial"/>
        <family val="2"/>
      </rPr>
      <t xml:space="preserve">449 </t>
    </r>
    <r>
      <rPr>
        <sz val="10"/>
        <rFont val="Arial"/>
        <family val="0"/>
      </rPr>
      <t>Crores (30.06.2005 - Rs. 359 Crores) in respect of disputed State taxes, the levy/ collection of which has been stayed.</t>
    </r>
  </si>
  <si>
    <t xml:space="preserve">the net additional opening liability as on 1st April, 2006 for defined benefit plans towards Pension and Gratuity amounting to Rs. 0.17 Crore has been adjusted against the opening balance of revenue reserves, and </t>
  </si>
  <si>
    <t>there is an additional charge of Rs. 1.69 Crores for the current quarter towards liability for Pension and Gratuity.</t>
  </si>
  <si>
    <t>Profit after tax of Rs. 558.30 Crores for the quarter ended 30.06.2005 included a once-off income (net of tax) of Rs. 19.49 Crores which arose from the settlement reached with the owners of Searock Hotel.  Consequently, the underlying growth in Profit after tax for the quarter ended 30.06.2006 is 21.1%.</t>
  </si>
  <si>
    <t>The Segment Results for Hotels for the quarter ended 30.06.2005 included a once-off income of Rs. 26.77 Crores (net) which arose from the settlement reached with the owners of Searock Hotel.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</si>
</sst>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00_);\(0.00\)"/>
    <numFmt numFmtId="174" formatCode="0.0_);\(0.0\)"/>
  </numFmts>
  <fonts count="18">
    <font>
      <sz val="10"/>
      <name val="Arial"/>
      <family val="0"/>
    </font>
    <font>
      <b/>
      <sz val="14"/>
      <name val="Arial"/>
      <family val="2"/>
    </font>
    <font>
      <sz val="10"/>
      <color indexed="8"/>
      <name val="Arial"/>
      <family val="2"/>
    </font>
    <font>
      <b/>
      <sz val="10"/>
      <color indexed="8"/>
      <name val="Arial"/>
      <family val="2"/>
    </font>
    <font>
      <b/>
      <sz val="10"/>
      <name val="Arial"/>
      <family val="2"/>
    </font>
    <font>
      <sz val="10"/>
      <color indexed="10"/>
      <name val="Arial"/>
      <family val="2"/>
    </font>
    <font>
      <b/>
      <sz val="8"/>
      <name val="Tahoma"/>
      <family val="0"/>
    </font>
    <font>
      <sz val="8"/>
      <name val="Tahoma"/>
      <family val="0"/>
    </font>
    <font>
      <b/>
      <sz val="16"/>
      <name val="Arial"/>
      <family val="2"/>
    </font>
    <font>
      <b/>
      <sz val="12"/>
      <name val="Arial"/>
      <family val="2"/>
    </font>
    <font>
      <sz val="12"/>
      <name val="Arial"/>
      <family val="2"/>
    </font>
    <font>
      <b/>
      <u val="single"/>
      <sz val="10"/>
      <name val="Arial"/>
      <family val="0"/>
    </font>
    <font>
      <sz val="10"/>
      <color indexed="12"/>
      <name val="Arial"/>
      <family val="2"/>
    </font>
    <font>
      <b/>
      <sz val="10"/>
      <color indexed="12"/>
      <name val="Arial"/>
      <family val="2"/>
    </font>
    <font>
      <u val="single"/>
      <sz val="10"/>
      <color indexed="12"/>
      <name val="Arial"/>
      <family val="0"/>
    </font>
    <font>
      <u val="single"/>
      <sz val="10"/>
      <color indexed="20"/>
      <name val="Arial"/>
      <family val="0"/>
    </font>
    <font>
      <sz val="10"/>
      <color indexed="9"/>
      <name val="Arial"/>
      <family val="2"/>
    </font>
    <font>
      <b/>
      <sz val="8"/>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thin">
        <color indexed="8"/>
      </left>
      <right>
        <color indexed="63"/>
      </right>
      <top style="thin"/>
      <bottom style="thin"/>
    </border>
    <border>
      <left style="thin">
        <color indexed="8"/>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0" borderId="0" xfId="0" applyFont="1" applyAlignment="1">
      <alignment/>
    </xf>
    <xf numFmtId="0" fontId="1" fillId="0" borderId="0" xfId="0" applyFont="1" applyAlignment="1">
      <alignment horizontal="center"/>
    </xf>
    <xf numFmtId="0" fontId="0" fillId="0" borderId="0" xfId="0" applyFont="1" applyBorder="1" applyAlignment="1">
      <alignment/>
    </xf>
    <xf numFmtId="172" fontId="0" fillId="0" borderId="0" xfId="0" applyNumberFormat="1" applyFont="1" applyAlignment="1">
      <alignment horizontal="center"/>
    </xf>
    <xf numFmtId="173" fontId="0" fillId="0" borderId="0" xfId="0" applyNumberFormat="1" applyFont="1" applyAlignment="1">
      <alignment horizontal="right"/>
    </xf>
    <xf numFmtId="2" fontId="0" fillId="0" borderId="0" xfId="0" applyNumberFormat="1" applyFont="1" applyAlignment="1">
      <alignment/>
    </xf>
    <xf numFmtId="173" fontId="0" fillId="0" borderId="0" xfId="0" applyNumberFormat="1" applyFont="1" applyAlignment="1">
      <alignment/>
    </xf>
    <xf numFmtId="173" fontId="2" fillId="0" borderId="0" xfId="0" applyNumberFormat="1" applyFont="1" applyAlignment="1">
      <alignment/>
    </xf>
    <xf numFmtId="2" fontId="3" fillId="0" borderId="0" xfId="0" applyNumberFormat="1" applyFont="1" applyBorder="1" applyAlignment="1">
      <alignment horizontal="center"/>
    </xf>
    <xf numFmtId="0" fontId="0" fillId="0" borderId="1" xfId="0" applyFont="1" applyBorder="1" applyAlignment="1">
      <alignment/>
    </xf>
    <xf numFmtId="172" fontId="0" fillId="0" borderId="2" xfId="0" applyNumberFormat="1" applyFont="1" applyBorder="1" applyAlignment="1">
      <alignment horizontal="center"/>
    </xf>
    <xf numFmtId="173" fontId="4" fillId="0" borderId="2" xfId="0" applyNumberFormat="1" applyFont="1" applyBorder="1" applyAlignment="1">
      <alignment horizontal="right"/>
    </xf>
    <xf numFmtId="2" fontId="4" fillId="0" borderId="1" xfId="0" applyNumberFormat="1" applyFont="1" applyBorder="1" applyAlignment="1">
      <alignment horizontal="right"/>
    </xf>
    <xf numFmtId="2" fontId="4" fillId="0" borderId="2" xfId="0" applyNumberFormat="1" applyFont="1" applyBorder="1" applyAlignment="1">
      <alignment horizontal="right"/>
    </xf>
    <xf numFmtId="173" fontId="3" fillId="0" borderId="1" xfId="0" applyNumberFormat="1" applyFont="1" applyBorder="1" applyAlignment="1">
      <alignment horizontal="right"/>
    </xf>
    <xf numFmtId="0" fontId="0" fillId="0" borderId="3" xfId="0" applyFont="1" applyBorder="1" applyAlignment="1">
      <alignment/>
    </xf>
    <xf numFmtId="172" fontId="0" fillId="0" borderId="4" xfId="0" applyNumberFormat="1" applyFont="1" applyBorder="1" applyAlignment="1">
      <alignment horizontal="center"/>
    </xf>
    <xf numFmtId="173" fontId="4" fillId="0" borderId="4" xfId="0" applyNumberFormat="1" applyFont="1" applyBorder="1" applyAlignment="1">
      <alignment horizontal="right"/>
    </xf>
    <xf numFmtId="2" fontId="4" fillId="0" borderId="3" xfId="0" applyNumberFormat="1" applyFont="1" applyBorder="1" applyAlignment="1">
      <alignment horizontal="right"/>
    </xf>
    <xf numFmtId="2" fontId="4" fillId="0" borderId="4" xfId="0" applyNumberFormat="1" applyFont="1" applyBorder="1" applyAlignment="1">
      <alignment horizontal="right"/>
    </xf>
    <xf numFmtId="173" fontId="4" fillId="0" borderId="3" xfId="0" applyNumberFormat="1" applyFont="1" applyBorder="1" applyAlignment="1">
      <alignment horizontal="right"/>
    </xf>
    <xf numFmtId="173" fontId="3" fillId="0" borderId="3" xfId="0" applyNumberFormat="1" applyFont="1" applyBorder="1" applyAlignment="1">
      <alignment horizontal="right"/>
    </xf>
    <xf numFmtId="0" fontId="0" fillId="0" borderId="5" xfId="0" applyFont="1" applyBorder="1" applyAlignment="1">
      <alignment/>
    </xf>
    <xf numFmtId="172" fontId="0" fillId="0" borderId="6" xfId="0" applyNumberFormat="1" applyFont="1" applyBorder="1" applyAlignment="1">
      <alignment horizontal="center"/>
    </xf>
    <xf numFmtId="2" fontId="4" fillId="0" borderId="6" xfId="0" applyNumberFormat="1" applyFont="1" applyBorder="1" applyAlignment="1">
      <alignment horizontal="right"/>
    </xf>
    <xf numFmtId="173" fontId="3" fillId="0" borderId="5" xfId="0" applyNumberFormat="1" applyFont="1" applyBorder="1" applyAlignment="1">
      <alignment horizontal="right"/>
    </xf>
    <xf numFmtId="0" fontId="0" fillId="0" borderId="7" xfId="0" applyFont="1" applyBorder="1" applyAlignment="1">
      <alignment/>
    </xf>
    <xf numFmtId="172" fontId="0" fillId="0" borderId="8" xfId="0" applyNumberFormat="1" applyFont="1" applyBorder="1" applyAlignment="1">
      <alignment horizontal="center"/>
    </xf>
    <xf numFmtId="173" fontId="4" fillId="0" borderId="9" xfId="0" applyNumberFormat="1" applyFont="1" applyBorder="1" applyAlignment="1">
      <alignment horizontal="right"/>
    </xf>
    <xf numFmtId="2" fontId="4" fillId="0" borderId="9" xfId="0" applyNumberFormat="1" applyFont="1" applyBorder="1" applyAlignment="1">
      <alignment horizontal="center"/>
    </xf>
    <xf numFmtId="2" fontId="4" fillId="0" borderId="9" xfId="0" applyNumberFormat="1" applyFont="1" applyBorder="1" applyAlignment="1">
      <alignment horizontal="right"/>
    </xf>
    <xf numFmtId="173" fontId="4" fillId="0" borderId="9" xfId="0" applyNumberFormat="1" applyFont="1" applyBorder="1" applyAlignment="1">
      <alignment horizontal="center"/>
    </xf>
    <xf numFmtId="173" fontId="3" fillId="0" borderId="10" xfId="0" applyNumberFormat="1" applyFont="1" applyBorder="1" applyAlignment="1">
      <alignment horizontal="center"/>
    </xf>
    <xf numFmtId="0" fontId="0" fillId="0" borderId="4" xfId="0" applyFont="1" applyBorder="1" applyAlignment="1">
      <alignment/>
    </xf>
    <xf numFmtId="173" fontId="0" fillId="0" borderId="4" xfId="0" applyNumberFormat="1" applyFont="1" applyBorder="1" applyAlignment="1">
      <alignment horizontal="right"/>
    </xf>
    <xf numFmtId="2" fontId="0" fillId="0" borderId="4" xfId="0" applyNumberFormat="1" applyFont="1" applyBorder="1" applyAlignment="1">
      <alignment horizontal="center"/>
    </xf>
    <xf numFmtId="2" fontId="0" fillId="0" borderId="4" xfId="0" applyNumberFormat="1" applyFont="1" applyBorder="1" applyAlignment="1">
      <alignment horizontal="right"/>
    </xf>
    <xf numFmtId="173" fontId="0" fillId="0" borderId="4" xfId="0" applyNumberFormat="1" applyFont="1" applyBorder="1" applyAlignment="1">
      <alignment horizontal="center"/>
    </xf>
    <xf numFmtId="173" fontId="2" fillId="0" borderId="1" xfId="0" applyNumberFormat="1" applyFont="1" applyBorder="1" applyAlignment="1">
      <alignment horizontal="center"/>
    </xf>
    <xf numFmtId="0" fontId="0" fillId="0" borderId="4" xfId="0" applyNumberFormat="1" applyFont="1" applyBorder="1" applyAlignment="1">
      <alignment/>
    </xf>
    <xf numFmtId="173" fontId="0" fillId="0" borderId="3" xfId="0" applyNumberFormat="1" applyFont="1" applyBorder="1" applyAlignment="1">
      <alignment horizontal="right"/>
    </xf>
    <xf numFmtId="173" fontId="2" fillId="0" borderId="3" xfId="0" applyNumberFormat="1" applyFont="1" applyBorder="1" applyAlignment="1">
      <alignment/>
    </xf>
    <xf numFmtId="2" fontId="0" fillId="0" borderId="0" xfId="0" applyNumberFormat="1" applyFont="1" applyBorder="1" applyAlignment="1">
      <alignment/>
    </xf>
    <xf numFmtId="173" fontId="2" fillId="0" borderId="3" xfId="0" applyNumberFormat="1" applyFont="1" applyBorder="1" applyAlignment="1">
      <alignment horizontal="right"/>
    </xf>
    <xf numFmtId="0" fontId="0" fillId="0" borderId="11" xfId="0" applyNumberFormat="1" applyFont="1" applyBorder="1" applyAlignment="1">
      <alignment/>
    </xf>
    <xf numFmtId="172" fontId="0" fillId="0" borderId="11" xfId="0" applyNumberFormat="1" applyFont="1" applyBorder="1" applyAlignment="1">
      <alignment horizontal="center"/>
    </xf>
    <xf numFmtId="173" fontId="0" fillId="0" borderId="11" xfId="0" applyNumberFormat="1" applyFont="1" applyBorder="1" applyAlignment="1">
      <alignment/>
    </xf>
    <xf numFmtId="173" fontId="2" fillId="0" borderId="7" xfId="0" applyNumberFormat="1" applyFont="1" applyBorder="1" applyAlignment="1">
      <alignment/>
    </xf>
    <xf numFmtId="173" fontId="0" fillId="0" borderId="4" xfId="0" applyNumberFormat="1" applyFont="1" applyBorder="1" applyAlignment="1">
      <alignment/>
    </xf>
    <xf numFmtId="2" fontId="2" fillId="0" borderId="0" xfId="0" applyNumberFormat="1" applyFont="1" applyBorder="1" applyAlignment="1">
      <alignment/>
    </xf>
    <xf numFmtId="172" fontId="0" fillId="0" borderId="1" xfId="0" applyNumberFormat="1" applyFont="1" applyBorder="1" applyAlignment="1">
      <alignment horizontal="center"/>
    </xf>
    <xf numFmtId="173" fontId="0" fillId="0" borderId="1" xfId="0" applyNumberFormat="1" applyFont="1" applyBorder="1" applyAlignment="1">
      <alignment horizontal="right"/>
    </xf>
    <xf numFmtId="2" fontId="2" fillId="0" borderId="4" xfId="0" applyNumberFormat="1" applyFont="1" applyBorder="1" applyAlignment="1">
      <alignment/>
    </xf>
    <xf numFmtId="172" fontId="0" fillId="0" borderId="12" xfId="0" applyNumberFormat="1" applyFont="1" applyBorder="1" applyAlignment="1">
      <alignment horizontal="center"/>
    </xf>
    <xf numFmtId="173" fontId="0" fillId="0" borderId="12" xfId="0" applyNumberFormat="1" applyFont="1" applyBorder="1" applyAlignment="1">
      <alignment/>
    </xf>
    <xf numFmtId="173" fontId="2" fillId="0" borderId="12" xfId="0" applyNumberFormat="1" applyFont="1" applyBorder="1" applyAlignment="1">
      <alignment/>
    </xf>
    <xf numFmtId="173" fontId="0" fillId="0" borderId="12" xfId="0" applyNumberFormat="1" applyFont="1" applyBorder="1" applyAlignment="1">
      <alignment horizontal="center"/>
    </xf>
    <xf numFmtId="0" fontId="0" fillId="0" borderId="0" xfId="0" applyFont="1" applyBorder="1" applyAlignment="1">
      <alignment horizontal="center"/>
    </xf>
    <xf numFmtId="2" fontId="0" fillId="0" borderId="3" xfId="0" applyNumberFormat="1" applyFont="1" applyBorder="1" applyAlignment="1">
      <alignment/>
    </xf>
    <xf numFmtId="2" fontId="0" fillId="0" borderId="12" xfId="0" applyNumberFormat="1" applyFont="1" applyBorder="1" applyAlignment="1">
      <alignment/>
    </xf>
    <xf numFmtId="172" fontId="2" fillId="0" borderId="12" xfId="0" applyNumberFormat="1" applyFont="1" applyBorder="1" applyAlignment="1">
      <alignment/>
    </xf>
    <xf numFmtId="172" fontId="0" fillId="0" borderId="13" xfId="0" applyNumberFormat="1" applyFont="1" applyBorder="1" applyAlignment="1">
      <alignment horizontal="center"/>
    </xf>
    <xf numFmtId="2" fontId="0" fillId="0" borderId="13" xfId="0" applyNumberFormat="1" applyFont="1" applyBorder="1" applyAlignment="1">
      <alignment/>
    </xf>
    <xf numFmtId="173" fontId="0" fillId="0" borderId="13" xfId="0" applyNumberFormat="1" applyFont="1" applyBorder="1" applyAlignment="1">
      <alignment/>
    </xf>
    <xf numFmtId="173" fontId="2" fillId="0" borderId="13" xfId="0" applyNumberFormat="1" applyFont="1" applyBorder="1" applyAlignment="1">
      <alignment/>
    </xf>
    <xf numFmtId="0" fontId="4"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172" fontId="0" fillId="0" borderId="0" xfId="0" applyNumberFormat="1" applyFont="1" applyAlignment="1">
      <alignment horizontal="right"/>
    </xf>
    <xf numFmtId="0" fontId="0" fillId="0" borderId="0" xfId="0" applyAlignment="1">
      <alignment/>
    </xf>
    <xf numFmtId="173" fontId="0" fillId="0" borderId="0" xfId="0" applyNumberFormat="1" applyAlignment="1">
      <alignment/>
    </xf>
    <xf numFmtId="0" fontId="0" fillId="0" borderId="0" xfId="0" applyBorder="1" applyAlignment="1">
      <alignment/>
    </xf>
    <xf numFmtId="173" fontId="9" fillId="0" borderId="1" xfId="0" applyNumberFormat="1" applyFont="1" applyBorder="1" applyAlignment="1">
      <alignment horizontal="right"/>
    </xf>
    <xf numFmtId="0" fontId="0" fillId="0" borderId="4" xfId="0" applyBorder="1" applyAlignment="1">
      <alignment/>
    </xf>
    <xf numFmtId="173" fontId="9" fillId="0" borderId="3" xfId="0" applyNumberFormat="1" applyFont="1" applyBorder="1" applyAlignment="1">
      <alignment horizontal="right"/>
    </xf>
    <xf numFmtId="173" fontId="9" fillId="0" borderId="5" xfId="0" applyNumberFormat="1" applyFont="1" applyBorder="1" applyAlignment="1">
      <alignment horizontal="right"/>
    </xf>
    <xf numFmtId="173" fontId="0" fillId="0" borderId="3" xfId="0" applyNumberFormat="1" applyBorder="1" applyAlignment="1">
      <alignment/>
    </xf>
    <xf numFmtId="2" fontId="0" fillId="0" borderId="4" xfId="0" applyNumberFormat="1" applyBorder="1" applyAlignment="1">
      <alignment/>
    </xf>
    <xf numFmtId="173" fontId="0" fillId="0" borderId="5" xfId="0" applyNumberFormat="1" applyBorder="1" applyAlignment="1">
      <alignment/>
    </xf>
    <xf numFmtId="173" fontId="9" fillId="0" borderId="7" xfId="0" applyNumberFormat="1" applyFont="1" applyBorder="1" applyAlignment="1">
      <alignment/>
    </xf>
    <xf numFmtId="2" fontId="9" fillId="0" borderId="4" xfId="0" applyNumberFormat="1" applyFont="1" applyBorder="1" applyAlignment="1">
      <alignment/>
    </xf>
    <xf numFmtId="173" fontId="0" fillId="0" borderId="1" xfId="0" applyNumberFormat="1" applyBorder="1" applyAlignment="1">
      <alignment/>
    </xf>
    <xf numFmtId="173" fontId="0" fillId="0" borderId="13" xfId="0" applyNumberFormat="1" applyBorder="1" applyAlignment="1">
      <alignment/>
    </xf>
    <xf numFmtId="173" fontId="9" fillId="0" borderId="5" xfId="0" applyNumberFormat="1" applyFont="1" applyBorder="1" applyAlignment="1">
      <alignment/>
    </xf>
    <xf numFmtId="2" fontId="0" fillId="0" borderId="0" xfId="0" applyNumberFormat="1" applyBorder="1" applyAlignment="1">
      <alignment/>
    </xf>
    <xf numFmtId="2" fontId="9" fillId="0" borderId="0" xfId="0" applyNumberFormat="1" applyFont="1" applyBorder="1" applyAlignment="1">
      <alignment/>
    </xf>
    <xf numFmtId="0" fontId="9" fillId="0" borderId="4" xfId="0" applyFont="1" applyBorder="1" applyAlignment="1">
      <alignment/>
    </xf>
    <xf numFmtId="0" fontId="0" fillId="0" borderId="6" xfId="0" applyBorder="1" applyAlignment="1">
      <alignment/>
    </xf>
    <xf numFmtId="0" fontId="0" fillId="0" borderId="0" xfId="0" applyFont="1" applyAlignment="1">
      <alignment horizontal="left"/>
    </xf>
    <xf numFmtId="173" fontId="0" fillId="0" borderId="0" xfId="0" applyNumberFormat="1" applyFont="1" applyBorder="1" applyAlignment="1">
      <alignment horizontal="right"/>
    </xf>
    <xf numFmtId="173" fontId="0" fillId="0" borderId="14" xfId="0" applyNumberFormat="1" applyFont="1" applyBorder="1" applyAlignment="1">
      <alignment horizontal="right"/>
    </xf>
    <xf numFmtId="173" fontId="0" fillId="0" borderId="3" xfId="0" applyNumberFormat="1" applyFont="1" applyBorder="1" applyAlignment="1">
      <alignment/>
    </xf>
    <xf numFmtId="1" fontId="0" fillId="0" borderId="12" xfId="0" applyNumberFormat="1" applyFont="1" applyBorder="1" applyAlignment="1">
      <alignment/>
    </xf>
    <xf numFmtId="172" fontId="0" fillId="0" borderId="12" xfId="0" applyNumberFormat="1" applyFont="1" applyBorder="1" applyAlignment="1">
      <alignment/>
    </xf>
    <xf numFmtId="0" fontId="5" fillId="0" borderId="0" xfId="0" applyFont="1" applyAlignment="1">
      <alignment/>
    </xf>
    <xf numFmtId="0" fontId="4" fillId="0" borderId="0" xfId="0" applyNumberFormat="1" applyFont="1" applyAlignment="1">
      <alignment/>
    </xf>
    <xf numFmtId="2" fontId="0" fillId="0" borderId="0" xfId="0" applyNumberFormat="1" applyAlignment="1">
      <alignment/>
    </xf>
    <xf numFmtId="0" fontId="11" fillId="0" borderId="0" xfId="0" applyNumberFormat="1" applyFont="1" applyAlignment="1">
      <alignment/>
    </xf>
    <xf numFmtId="0" fontId="0"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horizontal="right"/>
    </xf>
    <xf numFmtId="2" fontId="12" fillId="0" borderId="0" xfId="0" applyNumberFormat="1" applyFont="1" applyAlignment="1">
      <alignment/>
    </xf>
    <xf numFmtId="2" fontId="13" fillId="0" borderId="6" xfId="0" applyNumberFormat="1" applyFont="1" applyBorder="1" applyAlignment="1">
      <alignment horizontal="right"/>
    </xf>
    <xf numFmtId="2" fontId="13" fillId="0" borderId="9" xfId="0" applyNumberFormat="1" applyFont="1" applyBorder="1" applyAlignment="1">
      <alignment horizontal="center"/>
    </xf>
    <xf numFmtId="2" fontId="12" fillId="0" borderId="4" xfId="0" applyNumberFormat="1" applyFont="1" applyBorder="1" applyAlignment="1">
      <alignment horizontal="center"/>
    </xf>
    <xf numFmtId="173" fontId="12" fillId="0" borderId="4" xfId="0" applyNumberFormat="1" applyFont="1" applyBorder="1" applyAlignment="1">
      <alignment horizontal="right"/>
    </xf>
    <xf numFmtId="173" fontId="12" fillId="0" borderId="11" xfId="0" applyNumberFormat="1" applyFont="1" applyBorder="1" applyAlignment="1">
      <alignment/>
    </xf>
    <xf numFmtId="173" fontId="12" fillId="0" borderId="3" xfId="0" applyNumberFormat="1" applyFont="1" applyBorder="1" applyAlignment="1">
      <alignment horizontal="right"/>
    </xf>
    <xf numFmtId="173" fontId="12" fillId="0" borderId="12" xfId="0" applyNumberFormat="1" applyFont="1" applyBorder="1" applyAlignment="1">
      <alignment/>
    </xf>
    <xf numFmtId="173" fontId="12" fillId="0" borderId="12" xfId="0" applyNumberFormat="1" applyFont="1" applyBorder="1" applyAlignment="1">
      <alignment horizontal="center"/>
    </xf>
    <xf numFmtId="2" fontId="12" fillId="0" borderId="12" xfId="0" applyNumberFormat="1" applyFont="1" applyBorder="1" applyAlignment="1">
      <alignment/>
    </xf>
    <xf numFmtId="1" fontId="12" fillId="0" borderId="12" xfId="0" applyNumberFormat="1" applyFont="1" applyBorder="1" applyAlignment="1">
      <alignment/>
    </xf>
    <xf numFmtId="2" fontId="12" fillId="0" borderId="13" xfId="0" applyNumberFormat="1" applyFont="1" applyBorder="1" applyAlignment="1">
      <alignment/>
    </xf>
    <xf numFmtId="0" fontId="12" fillId="0" borderId="0" xfId="0" applyFont="1" applyAlignment="1">
      <alignment horizontal="center"/>
    </xf>
    <xf numFmtId="173" fontId="12" fillId="0" borderId="0" xfId="0" applyNumberFormat="1" applyFont="1" applyAlignment="1">
      <alignment horizontal="right"/>
    </xf>
    <xf numFmtId="2" fontId="13" fillId="0" borderId="4" xfId="0" applyNumberFormat="1" applyFont="1" applyBorder="1" applyAlignment="1">
      <alignment horizontal="center"/>
    </xf>
    <xf numFmtId="2" fontId="13" fillId="0" borderId="2" xfId="0" applyNumberFormat="1" applyFont="1" applyBorder="1" applyAlignment="1">
      <alignment horizontal="center"/>
    </xf>
    <xf numFmtId="173" fontId="12" fillId="0" borderId="0" xfId="0" applyNumberFormat="1" applyFont="1" applyAlignment="1">
      <alignment/>
    </xf>
    <xf numFmtId="173" fontId="13" fillId="0" borderId="9" xfId="0" applyNumberFormat="1" applyFont="1" applyBorder="1" applyAlignment="1">
      <alignment horizontal="center"/>
    </xf>
    <xf numFmtId="173" fontId="12" fillId="0" borderId="4" xfId="0" applyNumberFormat="1" applyFont="1" applyBorder="1" applyAlignment="1">
      <alignment horizontal="center"/>
    </xf>
    <xf numFmtId="172" fontId="12" fillId="0" borderId="12" xfId="0" applyNumberFormat="1" applyFont="1" applyBorder="1" applyAlignment="1">
      <alignment/>
    </xf>
    <xf numFmtId="173" fontId="12" fillId="0" borderId="13" xfId="0" applyNumberFormat="1" applyFont="1" applyBorder="1" applyAlignment="1">
      <alignment/>
    </xf>
    <xf numFmtId="2" fontId="13" fillId="0" borderId="2" xfId="0" applyNumberFormat="1" applyFont="1" applyBorder="1" applyAlignment="1">
      <alignment horizontal="right"/>
    </xf>
    <xf numFmtId="2" fontId="13" fillId="0" borderId="4" xfId="0" applyNumberFormat="1" applyFont="1" applyBorder="1" applyAlignment="1">
      <alignment horizontal="right"/>
    </xf>
    <xf numFmtId="173" fontId="13" fillId="0" borderId="4" xfId="0" applyNumberFormat="1" applyFont="1" applyBorder="1" applyAlignment="1">
      <alignment horizontal="right"/>
    </xf>
    <xf numFmtId="173" fontId="0" fillId="0" borderId="11" xfId="0" applyNumberFormat="1" applyFont="1" applyBorder="1" applyAlignment="1">
      <alignment horizontal="right"/>
    </xf>
    <xf numFmtId="173" fontId="0" fillId="0" borderId="12" xfId="0" applyNumberFormat="1" applyFont="1" applyBorder="1" applyAlignment="1">
      <alignment horizontal="right"/>
    </xf>
    <xf numFmtId="172" fontId="0" fillId="0" borderId="3" xfId="0" applyNumberFormat="1" applyFont="1" applyBorder="1" applyAlignment="1">
      <alignment horizontal="right"/>
    </xf>
    <xf numFmtId="172" fontId="0" fillId="0" borderId="12" xfId="0" applyNumberFormat="1" applyFont="1" applyBorder="1" applyAlignment="1">
      <alignment horizontal="right"/>
    </xf>
    <xf numFmtId="173" fontId="0" fillId="0" borderId="13" xfId="0" applyNumberFormat="1" applyFont="1" applyBorder="1" applyAlignment="1">
      <alignment horizontal="right"/>
    </xf>
    <xf numFmtId="173" fontId="0" fillId="0" borderId="5" xfId="0" applyNumberFormat="1" applyFont="1" applyBorder="1" applyAlignment="1">
      <alignment horizontal="right"/>
    </xf>
    <xf numFmtId="173" fontId="0" fillId="0" borderId="4" xfId="0" applyNumberFormat="1" applyFont="1" applyFill="1" applyBorder="1" applyAlignment="1">
      <alignment/>
    </xf>
    <xf numFmtId="173" fontId="0" fillId="0" borderId="15" xfId="0" applyNumberFormat="1" applyFont="1" applyBorder="1" applyAlignment="1">
      <alignment/>
    </xf>
    <xf numFmtId="173" fontId="0" fillId="0" borderId="5" xfId="0" applyNumberFormat="1" applyFont="1" applyBorder="1" applyAlignment="1">
      <alignment/>
    </xf>
    <xf numFmtId="173" fontId="0" fillId="0" borderId="1" xfId="0" applyNumberFormat="1" applyFont="1" applyBorder="1" applyAlignment="1">
      <alignment/>
    </xf>
    <xf numFmtId="173" fontId="0" fillId="0" borderId="4" xfId="0" applyNumberFormat="1" applyFont="1" applyFill="1" applyBorder="1" applyAlignment="1">
      <alignment horizontal="right"/>
    </xf>
    <xf numFmtId="173" fontId="0" fillId="0" borderId="13" xfId="0" applyNumberFormat="1" applyFont="1" applyFill="1" applyBorder="1" applyAlignment="1">
      <alignment horizontal="right"/>
    </xf>
    <xf numFmtId="173" fontId="4" fillId="0" borderId="0" xfId="0" applyNumberFormat="1" applyFont="1" applyAlignment="1">
      <alignment horizontal="center"/>
    </xf>
    <xf numFmtId="173" fontId="0" fillId="0" borderId="3" xfId="0" applyNumberFormat="1" applyFont="1" applyFill="1" applyBorder="1" applyAlignment="1">
      <alignment horizontal="right"/>
    </xf>
    <xf numFmtId="173" fontId="0" fillId="0" borderId="11" xfId="0" applyNumberFormat="1" applyFont="1" applyFill="1" applyBorder="1" applyAlignment="1">
      <alignment horizontal="right"/>
    </xf>
    <xf numFmtId="173" fontId="0" fillId="0" borderId="1" xfId="0" applyNumberFormat="1" applyFont="1" applyFill="1" applyBorder="1" applyAlignment="1">
      <alignment horizontal="right"/>
    </xf>
    <xf numFmtId="173" fontId="0" fillId="0" borderId="14" xfId="0" applyNumberFormat="1" applyFont="1" applyFill="1" applyBorder="1" applyAlignment="1">
      <alignment horizontal="right"/>
    </xf>
    <xf numFmtId="173" fontId="0" fillId="0" borderId="12" xfId="0" applyNumberFormat="1" applyFont="1" applyFill="1" applyBorder="1" applyAlignment="1">
      <alignment horizontal="right"/>
    </xf>
    <xf numFmtId="173" fontId="0" fillId="0" borderId="12" xfId="0" applyNumberFormat="1" applyFont="1" applyFill="1" applyBorder="1" applyAlignment="1">
      <alignment horizontal="center"/>
    </xf>
    <xf numFmtId="173" fontId="4" fillId="0" borderId="0" xfId="0" applyNumberFormat="1" applyFont="1" applyFill="1" applyAlignment="1">
      <alignment horizontal="right"/>
    </xf>
    <xf numFmtId="0" fontId="0" fillId="0" borderId="15" xfId="0" applyFont="1" applyBorder="1" applyAlignment="1">
      <alignment/>
    </xf>
    <xf numFmtId="0" fontId="0" fillId="0" borderId="11" xfId="0" applyFont="1" applyBorder="1" applyAlignment="1">
      <alignment/>
    </xf>
    <xf numFmtId="0" fontId="0" fillId="0" borderId="16" xfId="0" applyFont="1" applyBorder="1" applyAlignment="1">
      <alignment/>
    </xf>
    <xf numFmtId="0" fontId="0" fillId="0" borderId="6" xfId="0" applyFont="1" applyBorder="1" applyAlignment="1">
      <alignment/>
    </xf>
    <xf numFmtId="2" fontId="0" fillId="0" borderId="12" xfId="0" applyNumberFormat="1" applyFont="1" applyBorder="1" applyAlignment="1" quotePrefix="1">
      <alignment/>
    </xf>
    <xf numFmtId="2" fontId="0" fillId="0" borderId="4"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Border="1" applyAlignment="1">
      <alignment vertical="top"/>
    </xf>
    <xf numFmtId="0" fontId="0" fillId="0" borderId="0" xfId="0" applyFont="1" applyAlignment="1">
      <alignment horizontal="justify"/>
    </xf>
    <xf numFmtId="172" fontId="0" fillId="0" borderId="0" xfId="0" applyNumberFormat="1" applyFont="1" applyAlignment="1">
      <alignment horizontal="justify"/>
    </xf>
    <xf numFmtId="173" fontId="0" fillId="0" borderId="0" xfId="0" applyNumberFormat="1" applyFont="1" applyAlignment="1">
      <alignment horizontal="justify"/>
    </xf>
    <xf numFmtId="173" fontId="2" fillId="0" borderId="0" xfId="0" applyNumberFormat="1" applyFont="1" applyAlignment="1">
      <alignment horizontal="justify"/>
    </xf>
    <xf numFmtId="0" fontId="0" fillId="0" borderId="2" xfId="0" applyFont="1" applyBorder="1" applyAlignment="1">
      <alignment/>
    </xf>
    <xf numFmtId="0" fontId="0" fillId="0" borderId="17" xfId="0" applyFont="1" applyBorder="1" applyAlignment="1">
      <alignment/>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Fill="1" applyBorder="1" applyAlignment="1">
      <alignment/>
    </xf>
    <xf numFmtId="0" fontId="0" fillId="0" borderId="2" xfId="0" applyBorder="1" applyAlignment="1">
      <alignment/>
    </xf>
    <xf numFmtId="2" fontId="4" fillId="0" borderId="5" xfId="0" applyNumberFormat="1" applyFont="1" applyBorder="1" applyAlignment="1">
      <alignment horizontal="right"/>
    </xf>
    <xf numFmtId="173" fontId="0" fillId="0" borderId="3" xfId="0" applyNumberFormat="1" applyFont="1" applyFill="1" applyBorder="1" applyAlignment="1">
      <alignment horizontal="center"/>
    </xf>
    <xf numFmtId="0" fontId="0" fillId="0" borderId="0" xfId="0" applyAlignment="1" quotePrefix="1">
      <alignment/>
    </xf>
    <xf numFmtId="0" fontId="0" fillId="0" borderId="0" xfId="0" applyAlignment="1" quotePrefix="1">
      <alignment horizontal="justify" vertical="top"/>
    </xf>
    <xf numFmtId="0" fontId="0" fillId="0" borderId="0" xfId="0" applyAlignment="1">
      <alignment horizontal="justify" vertical="top"/>
    </xf>
    <xf numFmtId="0" fontId="4" fillId="0" borderId="0" xfId="0" applyFont="1" applyAlignment="1">
      <alignment horizontal="left"/>
    </xf>
    <xf numFmtId="0" fontId="4" fillId="0" borderId="0" xfId="0" applyNumberFormat="1" applyFont="1" applyAlignment="1">
      <alignment horizontal="right"/>
    </xf>
    <xf numFmtId="0" fontId="0" fillId="0" borderId="15" xfId="0" applyBorder="1" applyAlignment="1">
      <alignment/>
    </xf>
    <xf numFmtId="173" fontId="9" fillId="0" borderId="0" xfId="0" applyNumberFormat="1" applyFont="1" applyBorder="1" applyAlignment="1">
      <alignment/>
    </xf>
    <xf numFmtId="173" fontId="9" fillId="0" borderId="12" xfId="0" applyNumberFormat="1" applyFont="1" applyBorder="1" applyAlignment="1">
      <alignment/>
    </xf>
    <xf numFmtId="0" fontId="0" fillId="0" borderId="4" xfId="0" applyBorder="1" applyAlignment="1">
      <alignment horizontal="justify" vertical="top"/>
    </xf>
    <xf numFmtId="173" fontId="0" fillId="0" borderId="0" xfId="0" applyNumberFormat="1" applyFont="1" applyBorder="1" applyAlignment="1">
      <alignment horizontal="justify" vertical="top"/>
    </xf>
    <xf numFmtId="173" fontId="0" fillId="0" borderId="12" xfId="0" applyNumberFormat="1" applyBorder="1" applyAlignment="1">
      <alignment horizontal="justify" vertical="top"/>
    </xf>
    <xf numFmtId="0" fontId="0" fillId="0" borderId="0" xfId="0" applyBorder="1" applyAlignment="1">
      <alignment horizontal="justify" vertical="top"/>
    </xf>
    <xf numFmtId="0" fontId="0" fillId="0" borderId="12" xfId="0" applyBorder="1" applyAlignment="1">
      <alignment/>
    </xf>
    <xf numFmtId="0" fontId="0" fillId="0" borderId="0" xfId="0" applyNumberFormat="1" applyFont="1" applyAlignment="1">
      <alignment horizontal="right"/>
    </xf>
    <xf numFmtId="2" fontId="9" fillId="0" borderId="5" xfId="0" applyNumberFormat="1" applyFont="1" applyBorder="1" applyAlignment="1">
      <alignment horizontal="right"/>
    </xf>
    <xf numFmtId="43" fontId="0" fillId="0" borderId="12" xfId="15" applyFont="1" applyFill="1" applyBorder="1" applyAlignment="1">
      <alignment horizontal="center"/>
    </xf>
    <xf numFmtId="172" fontId="5" fillId="0" borderId="0" xfId="0" applyNumberFormat="1" applyFont="1" applyAlignment="1">
      <alignment horizontal="center"/>
    </xf>
    <xf numFmtId="173" fontId="5" fillId="0" borderId="0" xfId="0" applyNumberFormat="1" applyFont="1" applyAlignment="1">
      <alignment horizontal="right"/>
    </xf>
    <xf numFmtId="173" fontId="5" fillId="0" borderId="0" xfId="0" applyNumberFormat="1" applyFont="1" applyAlignment="1">
      <alignment/>
    </xf>
    <xf numFmtId="173" fontId="0" fillId="0" borderId="0" xfId="0" applyNumberFormat="1" applyFont="1" applyBorder="1" applyAlignment="1">
      <alignment/>
    </xf>
    <xf numFmtId="172" fontId="0" fillId="0" borderId="3" xfId="0" applyNumberFormat="1" applyFont="1" applyFill="1" applyBorder="1" applyAlignment="1">
      <alignment horizontal="right"/>
    </xf>
    <xf numFmtId="173" fontId="0" fillId="0" borderId="12" xfId="0" applyNumberFormat="1" applyFont="1" applyFill="1" applyBorder="1" applyAlignment="1">
      <alignment/>
    </xf>
    <xf numFmtId="173" fontId="10" fillId="0" borderId="0" xfId="0" applyNumberFormat="1" applyFont="1" applyAlignment="1">
      <alignment horizontal="right"/>
    </xf>
    <xf numFmtId="0" fontId="0" fillId="0" borderId="0" xfId="0" applyAlignment="1">
      <alignment wrapText="1"/>
    </xf>
    <xf numFmtId="0" fontId="0" fillId="0" borderId="0" xfId="0" applyFont="1" applyAlignment="1">
      <alignment horizontal="justify" vertical="top"/>
    </xf>
    <xf numFmtId="0" fontId="0" fillId="0" borderId="0" xfId="0" applyFont="1" applyAlignment="1">
      <alignment vertical="top" wrapText="1"/>
    </xf>
    <xf numFmtId="0" fontId="0" fillId="0" borderId="8" xfId="0" applyFont="1" applyBorder="1" applyAlignment="1">
      <alignment/>
    </xf>
    <xf numFmtId="172" fontId="0" fillId="0" borderId="18" xfId="0" applyNumberFormat="1" applyFont="1" applyBorder="1" applyAlignment="1">
      <alignment horizontal="center"/>
    </xf>
    <xf numFmtId="172" fontId="0" fillId="0" borderId="3" xfId="0" applyNumberFormat="1" applyFont="1" applyBorder="1" applyAlignment="1">
      <alignment horizontal="center"/>
    </xf>
    <xf numFmtId="173" fontId="0" fillId="0" borderId="12" xfId="0" applyNumberFormat="1" applyBorder="1" applyAlignment="1">
      <alignment/>
    </xf>
    <xf numFmtId="0" fontId="0" fillId="0" borderId="0" xfId="0" applyAlignment="1" quotePrefix="1">
      <alignment horizontal="right"/>
    </xf>
    <xf numFmtId="0" fontId="0" fillId="0" borderId="0" xfId="0" applyAlignment="1" quotePrefix="1">
      <alignment horizontal="right" vertical="top"/>
    </xf>
    <xf numFmtId="0" fontId="0" fillId="0" borderId="0" xfId="0" applyAlignment="1">
      <alignment vertical="top"/>
    </xf>
    <xf numFmtId="0" fontId="0" fillId="0" borderId="0" xfId="0" applyNumberFormat="1" applyFont="1" applyAlignment="1">
      <alignment vertical="top"/>
    </xf>
    <xf numFmtId="0" fontId="0" fillId="0" borderId="0" xfId="0" applyNumberFormat="1" applyFont="1" applyAlignment="1">
      <alignment vertical="top"/>
    </xf>
    <xf numFmtId="172" fontId="16" fillId="2" borderId="0" xfId="0" applyNumberFormat="1" applyFont="1" applyFill="1" applyAlignment="1">
      <alignment horizontal="right"/>
    </xf>
    <xf numFmtId="0" fontId="1" fillId="0" borderId="0" xfId="0" applyFont="1" applyAlignment="1">
      <alignment horizontal="center"/>
    </xf>
    <xf numFmtId="2" fontId="3" fillId="0" borderId="0" xfId="0" applyNumberFormat="1" applyFont="1" applyBorder="1" applyAlignment="1">
      <alignment horizontal="center"/>
    </xf>
    <xf numFmtId="0" fontId="0" fillId="0" borderId="0" xfId="0" applyFont="1" applyAlignment="1">
      <alignment horizontal="justify"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vertical="top" wrapText="1"/>
    </xf>
    <xf numFmtId="0" fontId="0" fillId="0" borderId="0" xfId="0" applyAlignment="1">
      <alignment horizontal="justify" vertical="top" wrapText="1"/>
    </xf>
    <xf numFmtId="0" fontId="4" fillId="0" borderId="0" xfId="0" applyFont="1" applyAlignment="1">
      <alignment wrapText="1"/>
    </xf>
    <xf numFmtId="2" fontId="9" fillId="0" borderId="0" xfId="0" applyNumberFormat="1" applyFont="1" applyAlignment="1">
      <alignment horizontal="center"/>
    </xf>
    <xf numFmtId="0" fontId="0" fillId="0" borderId="0" xfId="0" applyFont="1" applyAlignment="1">
      <alignment horizontal="justify" wrapText="1"/>
    </xf>
    <xf numFmtId="0" fontId="8" fillId="0" borderId="0" xfId="0" applyFont="1" applyAlignment="1">
      <alignment horizontal="center"/>
    </xf>
    <xf numFmtId="0" fontId="0" fillId="0" borderId="0" xfId="0" applyNumberFormat="1" applyFont="1" applyAlignment="1">
      <alignment horizontal="justify" vertical="top" wrapText="1"/>
    </xf>
    <xf numFmtId="0" fontId="0" fillId="0" borderId="0" xfId="0" applyAlignment="1">
      <alignment horizontal="justify" vertical="top"/>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June%2006\publications\OFA%20SEBI%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ule1"/>
      <sheetName val="TOC"/>
      <sheetName val="Page 1"/>
    </sheetNames>
    <sheetDataSet>
      <sheetData sheetId="2">
        <row r="10">
          <cell r="B10">
            <v>-47125589407.5</v>
          </cell>
          <cell r="C10">
            <v>-39602694298.82</v>
          </cell>
          <cell r="D10">
            <v>-47125589407.5</v>
          </cell>
          <cell r="E10">
            <v>-39602694298.82</v>
          </cell>
        </row>
        <row r="13">
          <cell r="B13">
            <v>-28497453890.78</v>
          </cell>
          <cell r="C13">
            <v>-22668830713.42</v>
          </cell>
          <cell r="D13">
            <v>-28497453890.78</v>
          </cell>
          <cell r="E13">
            <v>-22668830713.42</v>
          </cell>
        </row>
        <row r="14">
          <cell r="B14">
            <v>-784414558.72</v>
          </cell>
          <cell r="C14">
            <v>-842111490.4</v>
          </cell>
          <cell r="D14">
            <v>-784414558.72</v>
          </cell>
          <cell r="E14">
            <v>-842111490.4</v>
          </cell>
        </row>
        <row r="20">
          <cell r="B20">
            <v>-2411331820.96</v>
          </cell>
          <cell r="C20">
            <v>-1629714177.83</v>
          </cell>
          <cell r="D20">
            <v>-2411331820.96</v>
          </cell>
          <cell r="E20">
            <v>-1629714177.83</v>
          </cell>
        </row>
        <row r="21">
          <cell r="B21">
            <v>14716615427.279999</v>
          </cell>
          <cell r="C21">
            <v>10380010997.36</v>
          </cell>
          <cell r="D21">
            <v>14716615427.279999</v>
          </cell>
          <cell r="E21">
            <v>10380010997.36</v>
          </cell>
        </row>
        <row r="22">
          <cell r="B22">
            <v>1525533728.8600001</v>
          </cell>
          <cell r="C22">
            <v>1237381666.36</v>
          </cell>
          <cell r="D22">
            <v>1525533728.8600001</v>
          </cell>
          <cell r="E22">
            <v>1237381666.36</v>
          </cell>
        </row>
        <row r="23">
          <cell r="B23">
            <v>4895957888.559999</v>
          </cell>
          <cell r="C23">
            <v>4410447407.64</v>
          </cell>
          <cell r="D23">
            <v>4895957888.559999</v>
          </cell>
          <cell r="E23">
            <v>4410447407.64</v>
          </cell>
        </row>
        <row r="26">
          <cell r="B26">
            <v>7228026</v>
          </cell>
          <cell r="C26">
            <v>10792611</v>
          </cell>
          <cell r="D26">
            <v>7228026</v>
          </cell>
          <cell r="E26">
            <v>10792611</v>
          </cell>
        </row>
        <row r="28">
          <cell r="B28">
            <v>876371203.65</v>
          </cell>
          <cell r="C28">
            <v>800604240.88</v>
          </cell>
          <cell r="D28">
            <v>876371203.65</v>
          </cell>
          <cell r="E28">
            <v>800604240.88</v>
          </cell>
        </row>
        <row r="32">
          <cell r="B32">
            <v>3148700000</v>
          </cell>
          <cell r="C32">
            <v>2718400000</v>
          </cell>
          <cell r="D32">
            <v>3148700000</v>
          </cell>
          <cell r="E32">
            <v>2718400000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P168"/>
  <sheetViews>
    <sheetView zoomScale="75" zoomScaleNormal="75" workbookViewId="0" topLeftCell="A1">
      <pane xSplit="3" ySplit="9" topLeftCell="D10" activePane="bottomRight" state="frozen"/>
      <selection pane="topLeft" activeCell="A1" sqref="A1"/>
      <selection pane="topRight" activeCell="D1" sqref="D1"/>
      <selection pane="bottomLeft" activeCell="A10" sqref="A10"/>
      <selection pane="bottomRight" activeCell="B63" sqref="B63"/>
    </sheetView>
  </sheetViews>
  <sheetFormatPr defaultColWidth="9.140625" defaultRowHeight="12.75"/>
  <cols>
    <col min="1" max="1" width="4.421875" style="1" customWidth="1"/>
    <col min="2" max="2" width="53.421875" style="1" customWidth="1"/>
    <col min="3" max="3" width="5.421875" style="4" customWidth="1"/>
    <col min="4" max="4" width="14.57421875" style="5" customWidth="1"/>
    <col min="5" max="5" width="13.140625" style="6" customWidth="1"/>
    <col min="6" max="6" width="13.140625" style="104" hidden="1" customWidth="1"/>
    <col min="7" max="7" width="12.140625" style="104" hidden="1" customWidth="1"/>
    <col min="8" max="8" width="13.57421875" style="6" customWidth="1"/>
    <col min="9" max="9" width="13.28125" style="7" customWidth="1"/>
    <col min="10" max="10" width="13.28125" style="120" hidden="1" customWidth="1"/>
    <col min="11" max="11" width="12.421875" style="120" hidden="1" customWidth="1"/>
    <col min="12" max="12" width="15.8515625" style="8" customWidth="1"/>
    <col min="13" max="13" width="2.57421875" style="1" customWidth="1"/>
    <col min="14" max="14" width="13.57421875" style="3" bestFit="1" customWidth="1"/>
    <col min="15" max="16384" width="9.140625" style="1" customWidth="1"/>
  </cols>
  <sheetData>
    <row r="1" ht="12.75"/>
    <row r="2" ht="12.75"/>
    <row r="3" spans="2:12" ht="18">
      <c r="B3" s="207" t="s">
        <v>0</v>
      </c>
      <c r="C3" s="207"/>
      <c r="D3" s="207"/>
      <c r="E3" s="207"/>
      <c r="F3" s="207"/>
      <c r="G3" s="207"/>
      <c r="H3" s="207"/>
      <c r="I3" s="207"/>
      <c r="J3" s="207"/>
      <c r="K3" s="207"/>
      <c r="L3" s="207"/>
    </row>
    <row r="4" ht="12.75"/>
    <row r="5" spans="2:14" ht="12.75">
      <c r="B5" s="208" t="s">
        <v>76</v>
      </c>
      <c r="C5" s="208"/>
      <c r="D5" s="208"/>
      <c r="E5" s="208"/>
      <c r="F5" s="208"/>
      <c r="G5" s="208"/>
      <c r="H5" s="208"/>
      <c r="I5" s="208"/>
      <c r="J5" s="208"/>
      <c r="K5" s="208"/>
      <c r="L5" s="208"/>
      <c r="M5" s="9"/>
      <c r="N5" s="9"/>
    </row>
    <row r="6" ht="12.75">
      <c r="L6" s="5" t="s">
        <v>1</v>
      </c>
    </row>
    <row r="7" spans="2:12" ht="12.75">
      <c r="B7" s="10"/>
      <c r="C7" s="11"/>
      <c r="D7" s="12" t="s">
        <v>2</v>
      </c>
      <c r="E7" s="13" t="s">
        <v>2</v>
      </c>
      <c r="F7" s="125" t="s">
        <v>68</v>
      </c>
      <c r="G7" s="119" t="s">
        <v>67</v>
      </c>
      <c r="H7" s="14" t="s">
        <v>75</v>
      </c>
      <c r="I7" s="14" t="s">
        <v>75</v>
      </c>
      <c r="J7" s="125" t="s">
        <v>66</v>
      </c>
      <c r="K7" s="119" t="s">
        <v>67</v>
      </c>
      <c r="L7" s="15" t="s">
        <v>3</v>
      </c>
    </row>
    <row r="8" spans="2:12" ht="12.75">
      <c r="B8" s="16"/>
      <c r="C8" s="17"/>
      <c r="D8" s="18" t="s">
        <v>4</v>
      </c>
      <c r="E8" s="19" t="s">
        <v>4</v>
      </c>
      <c r="F8" s="126" t="s">
        <v>64</v>
      </c>
      <c r="G8" s="118" t="s">
        <v>64</v>
      </c>
      <c r="H8" s="20" t="s">
        <v>4</v>
      </c>
      <c r="I8" s="21" t="s">
        <v>4</v>
      </c>
      <c r="J8" s="127" t="s">
        <v>64</v>
      </c>
      <c r="K8" s="118" t="s">
        <v>65</v>
      </c>
      <c r="L8" s="22" t="s">
        <v>4</v>
      </c>
    </row>
    <row r="9" spans="2:12" ht="12.75">
      <c r="B9" s="23"/>
      <c r="C9" s="24"/>
      <c r="D9" s="25" t="s">
        <v>73</v>
      </c>
      <c r="E9" s="25" t="s">
        <v>74</v>
      </c>
      <c r="F9" s="105" t="s">
        <v>69</v>
      </c>
      <c r="G9" s="105"/>
      <c r="H9" s="25" t="s">
        <v>73</v>
      </c>
      <c r="I9" s="25" t="s">
        <v>74</v>
      </c>
      <c r="J9" s="105" t="s">
        <v>69</v>
      </c>
      <c r="K9" s="105"/>
      <c r="L9" s="26" t="s">
        <v>5</v>
      </c>
    </row>
    <row r="10" spans="2:12" ht="12.75">
      <c r="B10" s="27"/>
      <c r="C10" s="28"/>
      <c r="D10" s="29"/>
      <c r="E10" s="30"/>
      <c r="F10" s="106"/>
      <c r="G10" s="106"/>
      <c r="H10" s="31"/>
      <c r="I10" s="32"/>
      <c r="J10" s="121"/>
      <c r="K10" s="121"/>
      <c r="L10" s="33"/>
    </row>
    <row r="11" spans="2:12" ht="12.75">
      <c r="B11" s="34"/>
      <c r="C11" s="17"/>
      <c r="D11" s="35"/>
      <c r="E11" s="36"/>
      <c r="F11" s="107"/>
      <c r="G11" s="107"/>
      <c r="H11" s="37"/>
      <c r="I11" s="38"/>
      <c r="J11" s="122"/>
      <c r="K11" s="122"/>
      <c r="L11" s="39"/>
    </row>
    <row r="12" spans="2:15" ht="12.75">
      <c r="B12" s="40" t="s">
        <v>6</v>
      </c>
      <c r="C12" s="17"/>
      <c r="D12" s="35">
        <f>-'[1]Page 1'!$B$10/B$95</f>
        <v>4712.55894075</v>
      </c>
      <c r="E12" s="35">
        <f>-'[1]Page 1'!$C10/$B$95</f>
        <v>3960.269429882</v>
      </c>
      <c r="F12" s="108">
        <f>+D12-E12</f>
        <v>752.289510868</v>
      </c>
      <c r="G12" s="108">
        <f>+(D12-E12)/E12*100</f>
        <v>18.995917429042578</v>
      </c>
      <c r="H12" s="41">
        <f>-'[1]Page 1'!$D10/$B$95</f>
        <v>4712.55894075</v>
      </c>
      <c r="I12" s="41">
        <f>-'[1]Page 1'!$E10/$B$95</f>
        <v>3960.269429882</v>
      </c>
      <c r="J12" s="110">
        <f>+H12-I12</f>
        <v>752.289510868</v>
      </c>
      <c r="K12" s="110">
        <f>+(H12-I12)/I12*100</f>
        <v>18.995917429042578</v>
      </c>
      <c r="L12" s="42">
        <v>12039.92</v>
      </c>
      <c r="M12" s="6"/>
      <c r="N12" s="43"/>
      <c r="O12" s="6"/>
    </row>
    <row r="13" spans="2:15" ht="12.75">
      <c r="B13" s="40" t="s">
        <v>7</v>
      </c>
      <c r="C13" s="17">
        <v>-1</v>
      </c>
      <c r="D13" s="41">
        <f>-'[1]Page 1'!$B$13/$B$95</f>
        <v>2849.745389078</v>
      </c>
      <c r="E13" s="35">
        <f>-'[1]Page 1'!$C13/$B$95</f>
        <v>2266.8830713419998</v>
      </c>
      <c r="F13" s="108">
        <f>+D13-E13</f>
        <v>582.862317736</v>
      </c>
      <c r="G13" s="108">
        <f>+(D13-E13)/E13*100</f>
        <v>25.7120592193114</v>
      </c>
      <c r="H13" s="41">
        <f>-'[1]Page 1'!$D13/$B$95</f>
        <v>2849.745389078</v>
      </c>
      <c r="I13" s="41">
        <f>-'[1]Page 1'!$E13/$B$95</f>
        <v>2266.8830713419998</v>
      </c>
      <c r="J13" s="110">
        <f>+H13-I13</f>
        <v>582.862317736</v>
      </c>
      <c r="K13" s="110">
        <f>+(H13-I13)/I13*100</f>
        <v>25.7120592193114</v>
      </c>
      <c r="L13" s="42">
        <v>6470.44</v>
      </c>
      <c r="M13" s="6"/>
      <c r="N13" s="43"/>
      <c r="O13" s="6"/>
    </row>
    <row r="14" spans="2:15" ht="12.75">
      <c r="B14" s="40" t="s">
        <v>8</v>
      </c>
      <c r="C14" s="17">
        <v>-2</v>
      </c>
      <c r="D14" s="35">
        <f>-'[1]Page 1'!$B$14/$B$95+0.01</f>
        <v>78.45145587200001</v>
      </c>
      <c r="E14" s="35">
        <f>-'[1]Page 1'!$C14/$B$95</f>
        <v>84.21114904</v>
      </c>
      <c r="F14" s="108">
        <f>+D14-E14</f>
        <v>-5.759693167999984</v>
      </c>
      <c r="G14" s="108">
        <f>+(D14-E14)/E14*100</f>
        <v>-6.839585059294406</v>
      </c>
      <c r="H14" s="41">
        <f>-'[1]Page 1'!$D14/$B$95</f>
        <v>78.441455872</v>
      </c>
      <c r="I14" s="41">
        <f>-'[1]Page 1'!$E14/$B$95+0.01</f>
        <v>84.22114904</v>
      </c>
      <c r="J14" s="110">
        <f>+H14-I14</f>
        <v>-5.779693167999994</v>
      </c>
      <c r="K14" s="110">
        <f>+(H14-I14)/I14*100</f>
        <v>-6.86251996544833</v>
      </c>
      <c r="L14" s="42">
        <v>224.88</v>
      </c>
      <c r="M14" s="6"/>
      <c r="N14" s="43"/>
      <c r="O14" s="6"/>
    </row>
    <row r="15" spans="2:15" ht="12.75">
      <c r="B15" s="40" t="s">
        <v>9</v>
      </c>
      <c r="C15" s="17"/>
      <c r="D15" s="35">
        <f>D13+D14-0.01</f>
        <v>2928.18684495</v>
      </c>
      <c r="E15" s="35">
        <f>E13+E14</f>
        <v>2351.0942203819995</v>
      </c>
      <c r="F15" s="108">
        <f>+D15-E15</f>
        <v>577.0926245680002</v>
      </c>
      <c r="G15" s="108">
        <f>+(D15-E15)/E15*100</f>
        <v>24.545703849939105</v>
      </c>
      <c r="H15" s="133">
        <f>H13+H14</f>
        <v>2928.18684495</v>
      </c>
      <c r="I15" s="90">
        <f>I13+I14-0.01</f>
        <v>2351.0942203819995</v>
      </c>
      <c r="J15" s="110">
        <f>+H15-I15</f>
        <v>577.0926245680002</v>
      </c>
      <c r="K15" s="110">
        <f>+(H15-I15)/I15*100</f>
        <v>24.545703849939105</v>
      </c>
      <c r="L15" s="44">
        <f>L13+L14</f>
        <v>6695.32</v>
      </c>
      <c r="M15" s="6"/>
      <c r="N15" s="43"/>
      <c r="O15" s="6"/>
    </row>
    <row r="16" spans="2:15" ht="12.75">
      <c r="B16" s="45" t="s">
        <v>10</v>
      </c>
      <c r="C16" s="46"/>
      <c r="D16" s="128"/>
      <c r="E16" s="47"/>
      <c r="F16" s="109"/>
      <c r="G16" s="109"/>
      <c r="H16" s="128"/>
      <c r="I16" s="47"/>
      <c r="J16" s="109"/>
      <c r="K16" s="109"/>
      <c r="L16" s="48"/>
      <c r="M16" s="6"/>
      <c r="O16" s="6"/>
    </row>
    <row r="17" spans="2:15" ht="12.75">
      <c r="B17" s="40" t="s">
        <v>11</v>
      </c>
      <c r="C17" s="17">
        <v>-3</v>
      </c>
      <c r="D17" s="49">
        <f>D18+D19+D20+D21</f>
        <v>1872.6775223739999</v>
      </c>
      <c r="E17" s="49">
        <f>E18+E19+E20+E21+0.01</f>
        <v>1439.812589353</v>
      </c>
      <c r="F17" s="108">
        <f aca="true" t="shared" si="0" ref="F17:F24">+D17-E17</f>
        <v>432.86493302099984</v>
      </c>
      <c r="G17" s="108">
        <f aca="true" t="shared" si="1" ref="G17:G24">+(D17-E17)/E17*100</f>
        <v>30.063977508038995</v>
      </c>
      <c r="H17" s="134">
        <f>H18+H19+H20+H21</f>
        <v>1872.6875223739999</v>
      </c>
      <c r="I17" s="49">
        <f>I18+I19+I20+I21-0.01</f>
        <v>1439.812589353</v>
      </c>
      <c r="J17" s="110">
        <f aca="true" t="shared" si="2" ref="J17:J24">+H17-I17</f>
        <v>432.87493302099983</v>
      </c>
      <c r="K17" s="110">
        <f aca="true" t="shared" si="3" ref="K17:K24">+(H17-I17)/I17*100</f>
        <v>30.06467204287457</v>
      </c>
      <c r="L17" s="42">
        <f>L18+L19+L20+L21</f>
        <v>4109.85</v>
      </c>
      <c r="M17" s="6"/>
      <c r="N17" s="50"/>
      <c r="O17" s="6"/>
    </row>
    <row r="18" spans="2:15" ht="12.75">
      <c r="B18" s="40" t="s">
        <v>12</v>
      </c>
      <c r="C18" s="17"/>
      <c r="D18" s="35">
        <f>+'[1]Page 1'!$B$20/$B$95</f>
        <v>-241.133182096</v>
      </c>
      <c r="E18" s="41">
        <f>+'[1]Page 1'!$C20/$B$95-0.01</f>
        <v>-162.98141778299998</v>
      </c>
      <c r="F18" s="108">
        <f t="shared" si="0"/>
        <v>-78.15176431300003</v>
      </c>
      <c r="G18" s="108">
        <f t="shared" si="1"/>
        <v>47.951334192622156</v>
      </c>
      <c r="H18" s="41">
        <f>+'[1]Page 1'!$D20/$B$95</f>
        <v>-241.133182096</v>
      </c>
      <c r="I18" s="41">
        <f>+'[1]Page 1'!$E20/$B$95</f>
        <v>-162.971417783</v>
      </c>
      <c r="J18" s="110">
        <f t="shared" si="2"/>
        <v>-78.16176431300002</v>
      </c>
      <c r="K18" s="110">
        <f t="shared" si="3"/>
        <v>47.9604125534909</v>
      </c>
      <c r="L18" s="42">
        <v>-189.45</v>
      </c>
      <c r="M18" s="6"/>
      <c r="N18" s="43"/>
      <c r="O18" s="6"/>
    </row>
    <row r="19" spans="2:16" ht="12.75">
      <c r="B19" s="40" t="s">
        <v>13</v>
      </c>
      <c r="C19" s="17"/>
      <c r="D19" s="35">
        <f>+'[1]Page 1'!$B21/$B$95-0.01</f>
        <v>1471.6515427279999</v>
      </c>
      <c r="E19" s="41">
        <f>+'[1]Page 1'!$C21/$B$95</f>
        <v>1038.001099736</v>
      </c>
      <c r="F19" s="108">
        <f t="shared" si="0"/>
        <v>433.65044299199985</v>
      </c>
      <c r="G19" s="108">
        <f t="shared" si="1"/>
        <v>41.77745506264804</v>
      </c>
      <c r="H19" s="41">
        <f>+'[1]Page 1'!$D21/$B$95</f>
        <v>1471.6615427279999</v>
      </c>
      <c r="I19" s="41">
        <f>+'[1]Page 1'!$E21/$B$95+0.01</f>
        <v>1038.011099736</v>
      </c>
      <c r="J19" s="110">
        <f t="shared" si="2"/>
        <v>433.65044299199985</v>
      </c>
      <c r="K19" s="110">
        <f t="shared" si="3"/>
        <v>41.777052586652616</v>
      </c>
      <c r="L19" s="42">
        <v>2572.78</v>
      </c>
      <c r="M19" s="6"/>
      <c r="N19" s="43"/>
      <c r="O19" s="6"/>
      <c r="P19" s="6"/>
    </row>
    <row r="20" spans="2:15" ht="12.75">
      <c r="B20" s="40" t="s">
        <v>14</v>
      </c>
      <c r="C20" s="17"/>
      <c r="D20" s="35">
        <f>+'[1]Page 1'!$B22/$B$95+0.01</f>
        <v>152.563372886</v>
      </c>
      <c r="E20" s="41">
        <f>+'[1]Page 1'!$C22/$B$95</f>
        <v>123.73816663599999</v>
      </c>
      <c r="F20" s="108">
        <f t="shared" si="0"/>
        <v>28.825206250000008</v>
      </c>
      <c r="G20" s="108">
        <f t="shared" si="1"/>
        <v>23.295323531659385</v>
      </c>
      <c r="H20" s="41">
        <f>+'[1]Page 1'!$D22/$B$95</f>
        <v>152.553372886</v>
      </c>
      <c r="I20" s="41">
        <f>+'[1]Page 1'!$E22/$B$95</f>
        <v>123.73816663599999</v>
      </c>
      <c r="J20" s="110">
        <f t="shared" si="2"/>
        <v>28.815206250000017</v>
      </c>
      <c r="K20" s="110">
        <f t="shared" si="3"/>
        <v>23.287241950792417</v>
      </c>
      <c r="L20" s="42">
        <v>416.48</v>
      </c>
      <c r="M20" s="6"/>
      <c r="N20" s="43"/>
      <c r="O20" s="6"/>
    </row>
    <row r="21" spans="2:15" ht="12.75">
      <c r="B21" s="40" t="s">
        <v>15</v>
      </c>
      <c r="C21" s="17"/>
      <c r="D21" s="35">
        <f>+'[1]Page 1'!$B23/$B$95</f>
        <v>489.59578885599996</v>
      </c>
      <c r="E21" s="41">
        <f>+'[1]Page 1'!$C23/$B$95</f>
        <v>441.04474076400004</v>
      </c>
      <c r="F21" s="108">
        <f t="shared" si="0"/>
        <v>48.55104809199992</v>
      </c>
      <c r="G21" s="108">
        <f t="shared" si="1"/>
        <v>11.008191143578163</v>
      </c>
      <c r="H21" s="41">
        <f>+'[1]Page 1'!$D23/$B$95+0.01</f>
        <v>489.60578885599995</v>
      </c>
      <c r="I21" s="41">
        <f>+'[1]Page 1'!$E23/$B$95</f>
        <v>441.04474076400004</v>
      </c>
      <c r="J21" s="110">
        <f t="shared" si="2"/>
        <v>48.56104809199991</v>
      </c>
      <c r="K21" s="110">
        <f t="shared" si="3"/>
        <v>11.010458487245534</v>
      </c>
      <c r="L21" s="42">
        <v>1310.04</v>
      </c>
      <c r="M21" s="6"/>
      <c r="N21" s="43"/>
      <c r="O21" s="6"/>
    </row>
    <row r="22" spans="2:15" ht="12.75">
      <c r="B22" s="40" t="s">
        <v>16</v>
      </c>
      <c r="C22" s="17">
        <v>-4</v>
      </c>
      <c r="D22" s="35">
        <f>+'[1]Page 1'!$B26/$B$95</f>
        <v>0.7228026</v>
      </c>
      <c r="E22" s="41">
        <f>+'[1]Page 1'!$C26/$B$95</f>
        <v>1.0792611</v>
      </c>
      <c r="F22" s="108">
        <f t="shared" si="0"/>
        <v>-0.3564585000000001</v>
      </c>
      <c r="G22" s="108">
        <f t="shared" si="1"/>
        <v>-33.02801333245496</v>
      </c>
      <c r="H22" s="41">
        <f>+'[1]Page 1'!$D26/$B$95</f>
        <v>0.7228026</v>
      </c>
      <c r="I22" s="41">
        <f>+'[1]Page 1'!$E26/$B$95</f>
        <v>1.0792611</v>
      </c>
      <c r="J22" s="110">
        <f t="shared" si="2"/>
        <v>-0.3564585000000001</v>
      </c>
      <c r="K22" s="110">
        <f t="shared" si="3"/>
        <v>-33.02801333245496</v>
      </c>
      <c r="L22" s="42">
        <v>24.79</v>
      </c>
      <c r="M22" s="6"/>
      <c r="N22" s="43"/>
      <c r="O22" s="6"/>
    </row>
    <row r="23" spans="2:15" ht="12.75">
      <c r="B23" s="40" t="s">
        <v>17</v>
      </c>
      <c r="C23" s="17">
        <v>-5</v>
      </c>
      <c r="D23" s="35">
        <f>+'[1]Page 1'!$B28/$B$95</f>
        <v>87.637120365</v>
      </c>
      <c r="E23" s="41">
        <f>+'[1]Page 1'!$C28/$B$95</f>
        <v>80.060424088</v>
      </c>
      <c r="F23" s="108">
        <f t="shared" si="0"/>
        <v>7.576696276999996</v>
      </c>
      <c r="G23" s="108">
        <f t="shared" si="1"/>
        <v>9.463722386321512</v>
      </c>
      <c r="H23" s="41">
        <f>+'[1]Page 1'!$D28/$B$95</f>
        <v>87.637120365</v>
      </c>
      <c r="I23" s="41">
        <f>+'[1]Page 1'!$E28/$B$95</f>
        <v>80.060424088</v>
      </c>
      <c r="J23" s="110">
        <f t="shared" si="2"/>
        <v>7.576696276999996</v>
      </c>
      <c r="K23" s="110">
        <f t="shared" si="3"/>
        <v>9.463722386321512</v>
      </c>
      <c r="L23" s="42">
        <v>241.62</v>
      </c>
      <c r="M23" s="6"/>
      <c r="N23" s="43"/>
      <c r="O23" s="6"/>
    </row>
    <row r="24" spans="2:15" ht="12.75">
      <c r="B24" s="40" t="s">
        <v>18</v>
      </c>
      <c r="C24" s="17">
        <v>-6</v>
      </c>
      <c r="D24" s="35">
        <f>D13+D14-D17-D22-D23-0.01</f>
        <v>967.1493996110001</v>
      </c>
      <c r="E24" s="35">
        <f>E13+E14-E17-E22-E23</f>
        <v>830.1419458409995</v>
      </c>
      <c r="F24" s="108">
        <f t="shared" si="0"/>
        <v>137.00745377000067</v>
      </c>
      <c r="G24" s="108">
        <f t="shared" si="1"/>
        <v>16.50409962493839</v>
      </c>
      <c r="H24" s="35">
        <f>H13+H14-H17-H22-H23</f>
        <v>967.1393996109999</v>
      </c>
      <c r="I24" s="35">
        <f>I13+I14-I17-I22-I23-0.01</f>
        <v>830.1419458409997</v>
      </c>
      <c r="J24" s="110">
        <f t="shared" si="2"/>
        <v>136.99745377000022</v>
      </c>
      <c r="K24" s="110">
        <f t="shared" si="3"/>
        <v>16.502895011673086</v>
      </c>
      <c r="L24" s="44">
        <f>L13+L14-L17-L22-L23</f>
        <v>2319.0599999999995</v>
      </c>
      <c r="M24" s="6"/>
      <c r="N24" s="43"/>
      <c r="O24" s="6"/>
    </row>
    <row r="25" spans="2:15" ht="12.75">
      <c r="B25" s="45" t="s">
        <v>10</v>
      </c>
      <c r="C25" s="46"/>
      <c r="D25" s="128"/>
      <c r="E25" s="47"/>
      <c r="F25" s="109"/>
      <c r="G25" s="109"/>
      <c r="H25" s="128"/>
      <c r="I25" s="47"/>
      <c r="J25" s="109"/>
      <c r="K25" s="109"/>
      <c r="L25" s="48"/>
      <c r="M25" s="6"/>
      <c r="O25" s="6"/>
    </row>
    <row r="26" spans="2:15" ht="12.75">
      <c r="B26" s="40" t="s">
        <v>19</v>
      </c>
      <c r="C26" s="51">
        <v>-7</v>
      </c>
      <c r="D26" s="52">
        <f>+'[1]Page 1'!$B$32/$B$95</f>
        <v>314.87</v>
      </c>
      <c r="E26" s="91">
        <f>+'[1]Page 1'!$C$32/$B$95</f>
        <v>271.84</v>
      </c>
      <c r="F26" s="108">
        <f>+D26-E26</f>
        <v>43.03000000000003</v>
      </c>
      <c r="G26" s="108">
        <f>+(D26-E26)/E26*100</f>
        <v>15.829164214243685</v>
      </c>
      <c r="H26" s="52">
        <f>+'[1]Page 1'!$D$32/$B$95</f>
        <v>314.87</v>
      </c>
      <c r="I26" s="52">
        <f>+'[1]Page 1'!$E$32/$B$95</f>
        <v>271.84</v>
      </c>
      <c r="J26" s="110">
        <f>+H26-I26</f>
        <v>43.03000000000003</v>
      </c>
      <c r="K26" s="110">
        <f>+(H26-I26)/I26*100</f>
        <v>15.829164214243685</v>
      </c>
      <c r="L26" s="42">
        <v>726.21</v>
      </c>
      <c r="M26" s="6"/>
      <c r="N26" s="43"/>
      <c r="O26" s="6"/>
    </row>
    <row r="27" spans="2:15" ht="12.75">
      <c r="B27" s="40" t="s">
        <v>20</v>
      </c>
      <c r="C27" s="17">
        <v>-8</v>
      </c>
      <c r="D27" s="41">
        <f>D24-D26-0.01</f>
        <v>652.2693996110002</v>
      </c>
      <c r="E27" s="42">
        <f>E24-E26</f>
        <v>558.3019458409995</v>
      </c>
      <c r="F27" s="108">
        <f>+D27-E27</f>
        <v>93.9674537700007</v>
      </c>
      <c r="G27" s="108">
        <f>+(D27-E27)/E27*100</f>
        <v>16.830937894807548</v>
      </c>
      <c r="H27" s="92">
        <f>H24-H26</f>
        <v>652.2693996109999</v>
      </c>
      <c r="I27" s="42">
        <f>I24-I26</f>
        <v>558.3019458409997</v>
      </c>
      <c r="J27" s="110">
        <f>+H27-I27</f>
        <v>93.96745377000025</v>
      </c>
      <c r="K27" s="110">
        <f>+(H27-I27)/I27*100</f>
        <v>16.830937894807462</v>
      </c>
      <c r="L27" s="42">
        <f>L24-L26</f>
        <v>1592.8499999999995</v>
      </c>
      <c r="M27" s="53"/>
      <c r="N27" s="43"/>
      <c r="O27" s="6"/>
    </row>
    <row r="28" spans="2:13" ht="12.75">
      <c r="B28" s="40" t="s">
        <v>21</v>
      </c>
      <c r="C28" s="17">
        <v>-9</v>
      </c>
      <c r="D28" s="35">
        <v>248.1</v>
      </c>
      <c r="E28" s="35">
        <v>247.59</v>
      </c>
      <c r="F28" s="108"/>
      <c r="G28" s="108"/>
      <c r="H28" s="35">
        <f>+D28</f>
        <v>248.1</v>
      </c>
      <c r="I28" s="35">
        <v>247.59</v>
      </c>
      <c r="J28" s="108"/>
      <c r="K28" s="108"/>
      <c r="L28" s="41">
        <v>247.68</v>
      </c>
      <c r="M28" s="37"/>
    </row>
    <row r="29" spans="2:13" ht="12.75">
      <c r="B29" s="16" t="s">
        <v>22</v>
      </c>
      <c r="C29" s="54"/>
      <c r="D29" s="129"/>
      <c r="E29" s="55"/>
      <c r="F29" s="111"/>
      <c r="G29" s="111"/>
      <c r="H29" s="55"/>
      <c r="I29" s="55"/>
      <c r="J29" s="111"/>
      <c r="K29" s="111"/>
      <c r="L29" s="56"/>
      <c r="M29" s="3"/>
    </row>
    <row r="30" spans="2:13" ht="12.75">
      <c r="B30" s="16" t="s">
        <v>23</v>
      </c>
      <c r="C30" s="54">
        <v>-10</v>
      </c>
      <c r="D30" s="57" t="s">
        <v>24</v>
      </c>
      <c r="E30" s="57" t="s">
        <v>24</v>
      </c>
      <c r="F30" s="112"/>
      <c r="G30" s="112"/>
      <c r="H30" s="57" t="s">
        <v>24</v>
      </c>
      <c r="I30" s="57" t="s">
        <v>24</v>
      </c>
      <c r="J30" s="112"/>
      <c r="K30" s="112"/>
      <c r="L30" s="56">
        <v>6101.54</v>
      </c>
      <c r="M30" s="58"/>
    </row>
    <row r="31" spans="2:15" s="6" customFormat="1" ht="12.75">
      <c r="B31" s="59" t="s">
        <v>25</v>
      </c>
      <c r="C31" s="54">
        <v>-11</v>
      </c>
      <c r="D31" s="55">
        <v>18.1</v>
      </c>
      <c r="E31" s="55">
        <f>E27/E28*10</f>
        <v>22.54945457575021</v>
      </c>
      <c r="F31" s="111"/>
      <c r="G31" s="111"/>
      <c r="H31" s="55">
        <v>56.35</v>
      </c>
      <c r="I31" s="55">
        <f>I27/I28*10</f>
        <v>22.54945457575022</v>
      </c>
      <c r="J31" s="111"/>
      <c r="K31" s="111"/>
      <c r="L31" s="56">
        <v>64.34</v>
      </c>
      <c r="M31" s="43"/>
      <c r="N31" s="43"/>
      <c r="O31" s="1"/>
    </row>
    <row r="32" spans="2:15" s="6" customFormat="1" ht="12.75">
      <c r="B32" s="59" t="s">
        <v>26</v>
      </c>
      <c r="C32" s="54"/>
      <c r="D32" s="129">
        <v>18.05</v>
      </c>
      <c r="E32" s="55">
        <v>15.36</v>
      </c>
      <c r="F32" s="55"/>
      <c r="G32" s="55"/>
      <c r="H32" s="55">
        <v>56.2</v>
      </c>
      <c r="I32" s="55">
        <v>48.64</v>
      </c>
      <c r="J32" s="111"/>
      <c r="K32" s="111"/>
      <c r="L32" s="56">
        <v>64.22</v>
      </c>
      <c r="M32" s="43"/>
      <c r="N32" s="43"/>
      <c r="O32" s="1"/>
    </row>
    <row r="33" spans="2:12" ht="12.75">
      <c r="B33" s="16" t="s">
        <v>27</v>
      </c>
      <c r="C33" s="54">
        <v>-12</v>
      </c>
      <c r="D33" s="129"/>
      <c r="E33" s="60"/>
      <c r="F33" s="113"/>
      <c r="G33" s="113"/>
      <c r="H33" s="60"/>
      <c r="I33" s="55"/>
      <c r="J33" s="111"/>
      <c r="K33" s="111"/>
      <c r="L33" s="56"/>
    </row>
    <row r="34" spans="2:12" ht="12.75">
      <c r="B34" s="16" t="s">
        <v>28</v>
      </c>
      <c r="C34" s="54"/>
      <c r="D34" s="130">
        <v>248097657</v>
      </c>
      <c r="E34" s="93">
        <v>247586073</v>
      </c>
      <c r="F34" s="114"/>
      <c r="G34" s="114"/>
      <c r="H34" s="130">
        <f>+D34</f>
        <v>248097657</v>
      </c>
      <c r="I34" s="93">
        <v>247586073</v>
      </c>
      <c r="J34" s="114"/>
      <c r="K34" s="114"/>
      <c r="L34" s="94">
        <v>247678851</v>
      </c>
    </row>
    <row r="35" spans="2:12" ht="12.75">
      <c r="B35" s="16" t="s">
        <v>29</v>
      </c>
      <c r="C35" s="54"/>
      <c r="D35" s="131">
        <v>100</v>
      </c>
      <c r="E35" s="61">
        <v>100</v>
      </c>
      <c r="F35" s="114"/>
      <c r="G35" s="114"/>
      <c r="H35" s="93">
        <v>100</v>
      </c>
      <c r="I35" s="61">
        <v>100</v>
      </c>
      <c r="J35" s="123"/>
      <c r="K35" s="123"/>
      <c r="L35" s="61">
        <v>100</v>
      </c>
    </row>
    <row r="36" spans="2:12" ht="12.75">
      <c r="B36" s="23"/>
      <c r="C36" s="62"/>
      <c r="D36" s="132"/>
      <c r="E36" s="63"/>
      <c r="F36" s="115"/>
      <c r="G36" s="115"/>
      <c r="H36" s="63"/>
      <c r="I36" s="64"/>
      <c r="J36" s="124"/>
      <c r="K36" s="124"/>
      <c r="L36" s="65"/>
    </row>
    <row r="38" ht="12.75">
      <c r="B38" s="66" t="s">
        <v>30</v>
      </c>
    </row>
    <row r="39" ht="12.75">
      <c r="B39" s="1" t="s">
        <v>31</v>
      </c>
    </row>
    <row r="40" ht="12.75">
      <c r="B40" s="1" t="s">
        <v>86</v>
      </c>
    </row>
    <row r="42" ht="12.75">
      <c r="B42" s="1" t="s">
        <v>32</v>
      </c>
    </row>
    <row r="44" ht="12.75">
      <c r="B44" s="1" t="s">
        <v>33</v>
      </c>
    </row>
    <row r="46" ht="12.75">
      <c r="B46" s="1" t="s">
        <v>78</v>
      </c>
    </row>
    <row r="47" ht="12.75">
      <c r="B47" s="1" t="s">
        <v>87</v>
      </c>
    </row>
    <row r="48" ht="12.75">
      <c r="B48" s="95"/>
    </row>
    <row r="49" ht="12.75">
      <c r="B49" s="1" t="s">
        <v>79</v>
      </c>
    </row>
    <row r="50" ht="12.75">
      <c r="B50" s="1" t="s">
        <v>88</v>
      </c>
    </row>
    <row r="51" ht="12.75">
      <c r="B51" s="95"/>
    </row>
    <row r="52" ht="12.75">
      <c r="B52" s="1" t="s">
        <v>80</v>
      </c>
    </row>
    <row r="53" ht="12.75">
      <c r="B53" s="1" t="s">
        <v>81</v>
      </c>
    </row>
    <row r="54" ht="12.75">
      <c r="B54" s="1" t="s">
        <v>82</v>
      </c>
    </row>
    <row r="55" ht="12.75">
      <c r="B55" s="1" t="s">
        <v>83</v>
      </c>
    </row>
    <row r="57" ht="12.75">
      <c r="B57" s="1" t="s">
        <v>84</v>
      </c>
    </row>
    <row r="58" ht="12.75">
      <c r="B58" s="1" t="s">
        <v>89</v>
      </c>
    </row>
    <row r="59" ht="12.75">
      <c r="B59" s="1" t="s">
        <v>85</v>
      </c>
    </row>
    <row r="61" ht="12.75">
      <c r="B61" s="1" t="s">
        <v>90</v>
      </c>
    </row>
    <row r="62" ht="12.75">
      <c r="B62" s="1" t="s">
        <v>92</v>
      </c>
    </row>
    <row r="63" ht="12.75">
      <c r="B63" s="1" t="s">
        <v>93</v>
      </c>
    </row>
    <row r="65" ht="12.75">
      <c r="B65" s="1" t="s">
        <v>91</v>
      </c>
    </row>
    <row r="68" spans="1:2" ht="12.75" hidden="1">
      <c r="A68" s="66"/>
      <c r="B68" s="66" t="s">
        <v>34</v>
      </c>
    </row>
    <row r="69" ht="12.75" hidden="1"/>
    <row r="70" ht="12.75" hidden="1">
      <c r="B70" s="1" t="s">
        <v>35</v>
      </c>
    </row>
    <row r="71" ht="12.75" hidden="1">
      <c r="B71" s="1" t="s">
        <v>60</v>
      </c>
    </row>
    <row r="72" ht="12.75" hidden="1">
      <c r="B72" s="1" t="s">
        <v>61</v>
      </c>
    </row>
    <row r="73" ht="12.75" hidden="1"/>
    <row r="74" ht="12.75" hidden="1"/>
    <row r="75" ht="12.75" hidden="1"/>
    <row r="76" ht="12.75">
      <c r="H76" s="7"/>
    </row>
    <row r="77" spans="2:8" ht="12.75">
      <c r="B77" s="68" t="s">
        <v>36</v>
      </c>
      <c r="D77" s="4"/>
      <c r="E77" s="67" t="s">
        <v>37</v>
      </c>
      <c r="F77" s="116"/>
      <c r="G77" s="116"/>
      <c r="H77" s="7"/>
    </row>
    <row r="78" spans="2:8" ht="12.75">
      <c r="B78" s="68" t="s">
        <v>38</v>
      </c>
      <c r="D78" s="4"/>
      <c r="H78" s="7"/>
    </row>
    <row r="79" spans="2:8" ht="12.75">
      <c r="B79" s="68" t="s">
        <v>39</v>
      </c>
      <c r="D79" s="4"/>
      <c r="H79" s="7"/>
    </row>
    <row r="80" spans="2:8" ht="12.75">
      <c r="B80" s="68" t="s">
        <v>77</v>
      </c>
      <c r="D80" s="4"/>
      <c r="E80" s="67"/>
      <c r="F80" s="116"/>
      <c r="G80" s="116"/>
      <c r="H80" s="67"/>
    </row>
    <row r="81" spans="2:12" ht="12.75">
      <c r="B81" s="68" t="s">
        <v>40</v>
      </c>
      <c r="D81" s="67" t="s">
        <v>41</v>
      </c>
      <c r="E81" s="5"/>
      <c r="F81" s="117"/>
      <c r="G81" s="117"/>
      <c r="I81" s="67" t="s">
        <v>42</v>
      </c>
      <c r="J81" s="116"/>
      <c r="K81" s="116"/>
      <c r="L81" s="67"/>
    </row>
    <row r="88" spans="2:8" ht="12.75">
      <c r="B88" s="1" t="s">
        <v>70</v>
      </c>
      <c r="H88" s="6" t="s">
        <v>71</v>
      </c>
    </row>
    <row r="92" ht="12.75">
      <c r="H92" s="6" t="s">
        <v>72</v>
      </c>
    </row>
    <row r="95" ht="12.75">
      <c r="B95" s="89">
        <v>10000000</v>
      </c>
    </row>
    <row r="168" ht="12.75">
      <c r="D168" s="69">
        <v>10000000</v>
      </c>
    </row>
  </sheetData>
  <mergeCells count="2">
    <mergeCell ref="B3:L3"/>
    <mergeCell ref="B5:L5"/>
  </mergeCells>
  <printOptions/>
  <pageMargins left="0.75" right="0.75" top="1" bottom="1" header="0.5" footer="0.5"/>
  <pageSetup fitToHeight="1" fitToWidth="1" horizontalDpi="300" verticalDpi="300" orientation="portrait" paperSize="9" scale="66" r:id="rId3"/>
  <rowBreaks count="2" manualBreakCount="2">
    <brk id="36" min="1" max="12" man="1"/>
    <brk id="37" min="1" max="11" man="1"/>
  </rowBreaks>
  <colBreaks count="1" manualBreakCount="1">
    <brk id="3" min="2" max="76"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K153"/>
  <sheetViews>
    <sheetView tabSelected="1" zoomScale="70" zoomScaleNormal="70" workbookViewId="0" topLeftCell="A1">
      <selection activeCell="C25" sqref="C25"/>
    </sheetView>
  </sheetViews>
  <sheetFormatPr defaultColWidth="9.140625" defaultRowHeight="12.75"/>
  <cols>
    <col min="1" max="2" width="4.421875" style="1" customWidth="1"/>
    <col min="3" max="3" width="52.00390625" style="1" customWidth="1"/>
    <col min="4" max="4" width="5.421875" style="4" customWidth="1"/>
    <col min="5" max="6" width="14.57421875" style="5" customWidth="1"/>
    <col min="7" max="7" width="18.7109375" style="8" customWidth="1"/>
    <col min="8" max="8" width="18.7109375" style="1" customWidth="1"/>
    <col min="9" max="9" width="13.57421875" style="3" bestFit="1" customWidth="1"/>
    <col min="10" max="16384" width="9.140625" style="1" customWidth="1"/>
  </cols>
  <sheetData>
    <row r="3" spans="1:9" ht="18">
      <c r="A3" s="207" t="s">
        <v>0</v>
      </c>
      <c r="B3" s="207"/>
      <c r="C3" s="207"/>
      <c r="D3" s="207"/>
      <c r="E3" s="207"/>
      <c r="F3" s="207"/>
      <c r="G3" s="207"/>
      <c r="I3" s="190"/>
    </row>
    <row r="5" spans="1:9" ht="12.75">
      <c r="A5" s="208" t="s">
        <v>154</v>
      </c>
      <c r="B5" s="208"/>
      <c r="C5" s="208"/>
      <c r="D5" s="208"/>
      <c r="E5" s="208"/>
      <c r="F5" s="208"/>
      <c r="G5" s="208"/>
      <c r="H5" s="9"/>
      <c r="I5" s="9"/>
    </row>
    <row r="6" spans="2:9" ht="15.75">
      <c r="B6" s="215"/>
      <c r="C6" s="215"/>
      <c r="D6" s="215"/>
      <c r="E6" s="215"/>
      <c r="F6" s="215"/>
      <c r="G6" s="215"/>
      <c r="H6" s="9"/>
      <c r="I6" s="9"/>
    </row>
    <row r="7" spans="3:7" ht="12.75">
      <c r="C7" s="148"/>
      <c r="F7" s="147"/>
      <c r="G7" s="5" t="s">
        <v>1</v>
      </c>
    </row>
    <row r="8" spans="1:7" ht="12.75">
      <c r="A8" s="163"/>
      <c r="B8" s="164"/>
      <c r="D8" s="11"/>
      <c r="E8" s="12" t="s">
        <v>2</v>
      </c>
      <c r="F8" s="13" t="s">
        <v>2</v>
      </c>
      <c r="G8" s="15" t="s">
        <v>3</v>
      </c>
    </row>
    <row r="9" spans="1:7" ht="12.75">
      <c r="A9" s="34"/>
      <c r="B9" s="3"/>
      <c r="D9" s="17"/>
      <c r="E9" s="18" t="s">
        <v>4</v>
      </c>
      <c r="F9" s="19" t="s">
        <v>4</v>
      </c>
      <c r="G9" s="22" t="s">
        <v>4</v>
      </c>
    </row>
    <row r="10" spans="1:7" ht="12.75">
      <c r="A10" s="34"/>
      <c r="B10" s="3"/>
      <c r="D10" s="17"/>
      <c r="E10" s="169" t="s">
        <v>137</v>
      </c>
      <c r="F10" s="169" t="s">
        <v>94</v>
      </c>
      <c r="G10" s="169" t="s">
        <v>138</v>
      </c>
    </row>
    <row r="11" spans="1:7" ht="12.75">
      <c r="A11" s="149"/>
      <c r="B11" s="197"/>
      <c r="C11" s="150"/>
      <c r="D11" s="198"/>
      <c r="E11" s="29"/>
      <c r="F11" s="29"/>
      <c r="G11" s="33"/>
    </row>
    <row r="12" spans="1:7" ht="12.75">
      <c r="A12" s="34"/>
      <c r="D12" s="17"/>
      <c r="E12" s="138"/>
      <c r="F12" s="138"/>
      <c r="G12" s="39"/>
    </row>
    <row r="13" spans="1:10" ht="12.75">
      <c r="A13" s="40" t="s">
        <v>6</v>
      </c>
      <c r="D13" s="17"/>
      <c r="E13" s="138">
        <v>4719.05894075</v>
      </c>
      <c r="F13" s="138">
        <v>3960.57</v>
      </c>
      <c r="G13" s="42">
        <v>16510.51</v>
      </c>
      <c r="H13" s="6"/>
      <c r="I13" s="43"/>
      <c r="J13" s="6"/>
    </row>
    <row r="14" spans="1:10" ht="15.75" customHeight="1">
      <c r="A14" s="40" t="s">
        <v>7</v>
      </c>
      <c r="D14" s="17">
        <v>-1</v>
      </c>
      <c r="E14" s="141">
        <v>2849.745389078</v>
      </c>
      <c r="F14" s="138">
        <v>2266.88</v>
      </c>
      <c r="G14" s="42">
        <v>9790.53</v>
      </c>
      <c r="H14" s="6"/>
      <c r="I14" s="43"/>
      <c r="J14" s="6"/>
    </row>
    <row r="15" spans="1:10" ht="15.75" customHeight="1">
      <c r="A15" s="40" t="s">
        <v>8</v>
      </c>
      <c r="D15" s="17">
        <v>-2</v>
      </c>
      <c r="E15" s="138">
        <v>84.941455872</v>
      </c>
      <c r="F15" s="138">
        <v>84.52</v>
      </c>
      <c r="G15" s="42">
        <v>286.08</v>
      </c>
      <c r="H15" s="6"/>
      <c r="I15" s="43"/>
      <c r="J15" s="6"/>
    </row>
    <row r="16" spans="1:10" ht="15.75" customHeight="1">
      <c r="A16" s="40" t="s">
        <v>9</v>
      </c>
      <c r="D16" s="17"/>
      <c r="E16" s="138">
        <v>2934.68684495</v>
      </c>
      <c r="F16" s="138">
        <v>2351.4</v>
      </c>
      <c r="G16" s="44">
        <v>10076.61</v>
      </c>
      <c r="H16" s="6"/>
      <c r="I16" s="43"/>
      <c r="J16" s="6"/>
    </row>
    <row r="17" spans="1:10" ht="12.75">
      <c r="A17" s="45" t="s">
        <v>10</v>
      </c>
      <c r="B17" s="197"/>
      <c r="C17" s="150"/>
      <c r="D17" s="46"/>
      <c r="E17" s="142"/>
      <c r="F17" s="142"/>
      <c r="G17" s="48"/>
      <c r="H17" s="6"/>
      <c r="J17" s="6"/>
    </row>
    <row r="18" spans="1:10" ht="15.75" customHeight="1">
      <c r="A18" s="40" t="s">
        <v>11</v>
      </c>
      <c r="D18" s="17">
        <v>-3</v>
      </c>
      <c r="E18" s="134">
        <v>1879.1775223739999</v>
      </c>
      <c r="F18" s="134">
        <v>1440.12</v>
      </c>
      <c r="G18" s="42">
        <v>6463.15</v>
      </c>
      <c r="H18" s="6"/>
      <c r="I18" s="50"/>
      <c r="J18" s="6"/>
    </row>
    <row r="19" spans="1:10" ht="15.75" customHeight="1">
      <c r="A19" s="40" t="s">
        <v>12</v>
      </c>
      <c r="D19" s="17"/>
      <c r="E19" s="138">
        <v>-241.133182096</v>
      </c>
      <c r="F19" s="138">
        <v>-162.97</v>
      </c>
      <c r="G19" s="42">
        <v>-141.67</v>
      </c>
      <c r="H19" s="6"/>
      <c r="I19" s="43"/>
      <c r="J19" s="6"/>
    </row>
    <row r="20" spans="1:11" ht="15.75" customHeight="1">
      <c r="A20" s="40" t="s">
        <v>13</v>
      </c>
      <c r="D20" s="17"/>
      <c r="E20" s="138">
        <v>1471.6615427279999</v>
      </c>
      <c r="F20" s="138">
        <v>1038</v>
      </c>
      <c r="G20" s="42">
        <v>4124.9</v>
      </c>
      <c r="H20" s="6"/>
      <c r="I20" s="43"/>
      <c r="J20" s="6"/>
      <c r="K20" s="6"/>
    </row>
    <row r="21" spans="1:10" ht="15.75" customHeight="1">
      <c r="A21" s="40" t="s">
        <v>14</v>
      </c>
      <c r="D21" s="17"/>
      <c r="E21" s="138">
        <v>152.553372886</v>
      </c>
      <c r="F21" s="138">
        <v>123.74</v>
      </c>
      <c r="G21" s="42">
        <v>541.4</v>
      </c>
      <c r="H21" s="6"/>
      <c r="I21" s="43"/>
      <c r="J21" s="6"/>
    </row>
    <row r="22" spans="1:10" ht="15.75" customHeight="1">
      <c r="A22" s="40" t="s">
        <v>15</v>
      </c>
      <c r="D22" s="17"/>
      <c r="E22" s="138">
        <v>496.09578885599996</v>
      </c>
      <c r="F22" s="138">
        <v>441.35</v>
      </c>
      <c r="G22" s="42">
        <v>1938.52</v>
      </c>
      <c r="H22" s="6"/>
      <c r="I22" s="43"/>
      <c r="J22" s="6"/>
    </row>
    <row r="23" spans="1:10" ht="15.75" customHeight="1">
      <c r="A23" s="40" t="s">
        <v>16</v>
      </c>
      <c r="D23" s="17">
        <v>-4</v>
      </c>
      <c r="E23" s="138">
        <v>0.7228026</v>
      </c>
      <c r="F23" s="138">
        <v>1.08</v>
      </c>
      <c r="G23" s="42">
        <v>11.93</v>
      </c>
      <c r="H23" s="6"/>
      <c r="I23" s="43"/>
      <c r="J23" s="6"/>
    </row>
    <row r="24" spans="1:10" ht="15.75" customHeight="1">
      <c r="A24" s="40" t="s">
        <v>17</v>
      </c>
      <c r="D24" s="17">
        <v>-5</v>
      </c>
      <c r="E24" s="138">
        <v>87.637120365</v>
      </c>
      <c r="F24" s="138">
        <v>80.06</v>
      </c>
      <c r="G24" s="42">
        <v>332.34</v>
      </c>
      <c r="H24" s="6"/>
      <c r="I24" s="43"/>
      <c r="J24" s="6"/>
    </row>
    <row r="25" spans="1:10" ht="12.75">
      <c r="A25" s="40" t="s">
        <v>108</v>
      </c>
      <c r="D25" s="17">
        <v>-6</v>
      </c>
      <c r="E25" s="138">
        <v>967.1493996109999</v>
      </c>
      <c r="F25" s="138">
        <v>830.14</v>
      </c>
      <c r="G25" s="44">
        <v>3269.19</v>
      </c>
      <c r="H25" s="6"/>
      <c r="I25" s="43"/>
      <c r="J25" s="6"/>
    </row>
    <row r="26" spans="1:10" ht="12.75">
      <c r="A26" s="45" t="s">
        <v>10</v>
      </c>
      <c r="B26" s="197"/>
      <c r="C26" s="150"/>
      <c r="D26" s="46"/>
      <c r="E26" s="142"/>
      <c r="F26" s="142"/>
      <c r="G26" s="48"/>
      <c r="H26" s="6"/>
      <c r="J26" s="6"/>
    </row>
    <row r="27" spans="1:10" ht="16.5" customHeight="1">
      <c r="A27" s="40" t="s">
        <v>109</v>
      </c>
      <c r="D27" s="51">
        <v>-7</v>
      </c>
      <c r="E27" s="143">
        <v>314.87</v>
      </c>
      <c r="F27" s="144">
        <v>271.84</v>
      </c>
      <c r="G27" s="42">
        <v>988.82</v>
      </c>
      <c r="H27" s="6"/>
      <c r="I27" s="43"/>
      <c r="J27" s="6"/>
    </row>
    <row r="28" spans="1:10" ht="16.5" customHeight="1">
      <c r="A28" s="40" t="s">
        <v>148</v>
      </c>
      <c r="D28" s="17">
        <v>-8</v>
      </c>
      <c r="E28" s="141">
        <v>652.2793996109999</v>
      </c>
      <c r="F28" s="141">
        <v>558.3</v>
      </c>
      <c r="G28" s="42">
        <v>2280.37</v>
      </c>
      <c r="H28" s="53"/>
      <c r="I28" s="43"/>
      <c r="J28" s="6"/>
    </row>
    <row r="29" spans="1:10" ht="16.5" customHeight="1">
      <c r="A29" s="40" t="s">
        <v>95</v>
      </c>
      <c r="D29" s="17">
        <v>-9</v>
      </c>
      <c r="E29" s="170" t="s">
        <v>112</v>
      </c>
      <c r="F29" s="186">
        <v>0</v>
      </c>
      <c r="G29" s="42">
        <v>-45.02</v>
      </c>
      <c r="H29" s="53"/>
      <c r="I29" s="43"/>
      <c r="J29" s="6"/>
    </row>
    <row r="30" spans="1:10" ht="16.5" customHeight="1">
      <c r="A30" s="40" t="s">
        <v>110</v>
      </c>
      <c r="D30" s="17"/>
      <c r="E30" s="138">
        <v>652.2793996109999</v>
      </c>
      <c r="F30" s="138">
        <v>558.3</v>
      </c>
      <c r="G30" s="42">
        <v>2235.35</v>
      </c>
      <c r="H30" s="53"/>
      <c r="I30" s="43"/>
      <c r="J30" s="6"/>
    </row>
    <row r="31" spans="1:8" ht="16.5" customHeight="1">
      <c r="A31" s="40" t="s">
        <v>21</v>
      </c>
      <c r="B31" s="154"/>
      <c r="D31" s="199">
        <v>-10</v>
      </c>
      <c r="E31" s="138">
        <v>375.52</v>
      </c>
      <c r="F31" s="138">
        <v>249.43</v>
      </c>
      <c r="G31" s="41">
        <v>375.52</v>
      </c>
      <c r="H31" s="37"/>
    </row>
    <row r="32" spans="1:8" ht="16.5" customHeight="1">
      <c r="A32" s="16" t="s">
        <v>143</v>
      </c>
      <c r="B32" s="154"/>
      <c r="D32" s="199"/>
      <c r="E32" s="145"/>
      <c r="F32" s="145"/>
      <c r="G32" s="56"/>
      <c r="H32" s="3"/>
    </row>
    <row r="33" spans="1:8" ht="16.5" customHeight="1">
      <c r="A33" s="16" t="s">
        <v>23</v>
      </c>
      <c r="B33" s="154"/>
      <c r="D33" s="199">
        <v>-11</v>
      </c>
      <c r="E33" s="146" t="s">
        <v>113</v>
      </c>
      <c r="F33" s="146" t="s">
        <v>114</v>
      </c>
      <c r="G33" s="56">
        <v>8626.79</v>
      </c>
      <c r="H33" s="58"/>
    </row>
    <row r="34" spans="1:8" ht="16.5" customHeight="1">
      <c r="A34" s="16" t="s">
        <v>111</v>
      </c>
      <c r="B34" s="154"/>
      <c r="D34" s="199">
        <v>-12</v>
      </c>
      <c r="E34" s="146"/>
      <c r="F34" s="146"/>
      <c r="G34" s="56"/>
      <c r="H34" s="58"/>
    </row>
    <row r="35" spans="1:8" ht="16.5" customHeight="1">
      <c r="A35" s="16" t="s">
        <v>149</v>
      </c>
      <c r="B35" s="154"/>
      <c r="D35" s="16"/>
      <c r="E35" s="170"/>
      <c r="F35" s="146"/>
      <c r="G35" s="56"/>
      <c r="H35" s="58"/>
    </row>
    <row r="36" spans="1:10" s="6" customFormat="1" ht="12.75">
      <c r="A36" s="153"/>
      <c r="B36" s="152" t="s">
        <v>96</v>
      </c>
      <c r="D36" s="199"/>
      <c r="E36" s="192">
        <v>1.74</v>
      </c>
      <c r="F36" s="192">
        <v>1.49</v>
      </c>
      <c r="G36" s="42">
        <v>6.08</v>
      </c>
      <c r="H36" s="43"/>
      <c r="I36" s="43"/>
      <c r="J36" s="1"/>
    </row>
    <row r="37" spans="1:10" s="6" customFormat="1" ht="12.75">
      <c r="A37" s="153"/>
      <c r="B37" s="152" t="s">
        <v>97</v>
      </c>
      <c r="D37" s="199"/>
      <c r="E37" s="145">
        <v>1.73</v>
      </c>
      <c r="F37" s="145">
        <v>1.48</v>
      </c>
      <c r="G37" s="42">
        <v>6.05</v>
      </c>
      <c r="H37" s="43"/>
      <c r="I37" s="43"/>
      <c r="J37" s="1"/>
    </row>
    <row r="38" spans="1:10" s="6" customFormat="1" ht="12.75">
      <c r="A38" s="59" t="s">
        <v>155</v>
      </c>
      <c r="B38" s="60"/>
      <c r="D38" s="199"/>
      <c r="E38" s="145"/>
      <c r="F38" s="145"/>
      <c r="G38" s="42"/>
      <c r="H38" s="43"/>
      <c r="I38" s="43"/>
      <c r="J38" s="1"/>
    </row>
    <row r="39" spans="1:10" s="6" customFormat="1" ht="12.75">
      <c r="A39" s="153"/>
      <c r="B39" s="152" t="s">
        <v>96</v>
      </c>
      <c r="D39" s="199"/>
      <c r="E39" s="145">
        <v>1.74</v>
      </c>
      <c r="F39" s="145">
        <v>1.49</v>
      </c>
      <c r="G39" s="42">
        <v>5.96</v>
      </c>
      <c r="H39" s="43"/>
      <c r="I39" s="43"/>
      <c r="J39" s="1"/>
    </row>
    <row r="40" spans="1:10" s="6" customFormat="1" ht="12.75">
      <c r="A40" s="153"/>
      <c r="B40" s="152" t="s">
        <v>97</v>
      </c>
      <c r="D40" s="199"/>
      <c r="E40" s="145">
        <v>1.73</v>
      </c>
      <c r="F40" s="145">
        <v>1.48</v>
      </c>
      <c r="G40" s="42">
        <v>5.93</v>
      </c>
      <c r="H40" s="43"/>
      <c r="I40" s="43"/>
      <c r="J40" s="1"/>
    </row>
    <row r="41" spans="1:7" ht="12.75">
      <c r="A41" s="16" t="s">
        <v>156</v>
      </c>
      <c r="B41" s="154"/>
      <c r="D41" s="199">
        <v>-13</v>
      </c>
      <c r="E41" s="145"/>
      <c r="F41" s="145"/>
      <c r="G41" s="56"/>
    </row>
    <row r="42" spans="1:7" ht="12.75">
      <c r="A42" s="16" t="s">
        <v>28</v>
      </c>
      <c r="B42" s="154"/>
      <c r="D42" s="199"/>
      <c r="E42" s="1">
        <v>3689623001</v>
      </c>
      <c r="F42" s="191">
        <v>2431270300</v>
      </c>
      <c r="G42" s="16">
        <v>3686478363</v>
      </c>
    </row>
    <row r="43" spans="1:7" ht="12.75">
      <c r="A43" s="16" t="s">
        <v>29</v>
      </c>
      <c r="B43" s="154"/>
      <c r="D43" s="199"/>
      <c r="E43" s="145">
        <v>98.25</v>
      </c>
      <c r="F43" s="145">
        <v>97.47</v>
      </c>
      <c r="G43" s="56">
        <v>98.17</v>
      </c>
    </row>
    <row r="44" spans="1:7" ht="12.75">
      <c r="A44" s="151"/>
      <c r="B44" s="148"/>
      <c r="C44" s="155"/>
      <c r="D44" s="62"/>
      <c r="E44" s="139"/>
      <c r="F44" s="139"/>
      <c r="G44" s="65"/>
    </row>
    <row r="45" ht="12.75">
      <c r="B45" s="3"/>
    </row>
    <row r="46" spans="2:7" ht="12.75">
      <c r="B46" s="165"/>
      <c r="C46" s="166"/>
      <c r="D46" s="166"/>
      <c r="E46" s="166"/>
      <c r="F46" s="166"/>
      <c r="G46" s="166"/>
    </row>
    <row r="47" spans="1:7" ht="15.75" customHeight="1">
      <c r="A47" s="66" t="s">
        <v>30</v>
      </c>
      <c r="C47" s="166"/>
      <c r="D47" s="166"/>
      <c r="E47" s="166"/>
      <c r="F47" s="166"/>
      <c r="G47" s="166"/>
    </row>
    <row r="48" ht="12.75">
      <c r="A48" s="167"/>
    </row>
    <row r="49" spans="1:9" s="156" customFormat="1" ht="25.5" customHeight="1">
      <c r="A49" s="157" t="s">
        <v>98</v>
      </c>
      <c r="B49" s="209" t="s">
        <v>140</v>
      </c>
      <c r="C49" s="210"/>
      <c r="D49" s="210"/>
      <c r="E49" s="210"/>
      <c r="F49" s="210"/>
      <c r="G49" s="210"/>
      <c r="I49" s="158"/>
    </row>
    <row r="50" spans="3:7" ht="12.75">
      <c r="C50" s="159" t="s">
        <v>99</v>
      </c>
      <c r="D50" s="160"/>
      <c r="E50" s="161"/>
      <c r="F50" s="161"/>
      <c r="G50" s="162"/>
    </row>
    <row r="51" spans="1:9" s="156" customFormat="1" ht="25.5" customHeight="1">
      <c r="A51" s="157" t="s">
        <v>141</v>
      </c>
      <c r="B51" s="209" t="s">
        <v>162</v>
      </c>
      <c r="C51" s="210"/>
      <c r="D51" s="210"/>
      <c r="E51" s="210"/>
      <c r="F51" s="210"/>
      <c r="G51" s="210"/>
      <c r="I51" s="158"/>
    </row>
    <row r="52" spans="1:9" s="156" customFormat="1" ht="12.75">
      <c r="A52" s="1"/>
      <c r="C52" s="159" t="s">
        <v>100</v>
      </c>
      <c r="D52" s="160"/>
      <c r="E52" s="161"/>
      <c r="F52" s="161"/>
      <c r="G52" s="162"/>
      <c r="I52" s="158"/>
    </row>
    <row r="53" spans="1:9" s="156" customFormat="1" ht="12.75" customHeight="1">
      <c r="A53" s="1" t="s">
        <v>101</v>
      </c>
      <c r="B53" s="216" t="s">
        <v>102</v>
      </c>
      <c r="C53" s="211"/>
      <c r="D53" s="211"/>
      <c r="E53" s="211"/>
      <c r="F53" s="211"/>
      <c r="G53" s="211"/>
      <c r="H53" s="165"/>
      <c r="I53" s="158"/>
    </row>
    <row r="54" spans="1:9" s="156" customFormat="1" ht="12.75">
      <c r="A54" s="1"/>
      <c r="C54" s="159"/>
      <c r="D54" s="160"/>
      <c r="E54" s="161"/>
      <c r="F54" s="161"/>
      <c r="G54" s="162"/>
      <c r="H54" s="165"/>
      <c r="I54" s="158"/>
    </row>
    <row r="55" spans="1:9" s="156" customFormat="1" ht="25.5" customHeight="1">
      <c r="A55" s="173" t="s">
        <v>103</v>
      </c>
      <c r="B55" s="209" t="s">
        <v>163</v>
      </c>
      <c r="C55" s="210"/>
      <c r="D55" s="210"/>
      <c r="E55" s="210"/>
      <c r="F55" s="210"/>
      <c r="G55" s="210"/>
      <c r="H55" s="195"/>
      <c r="I55" s="173"/>
    </row>
    <row r="56" spans="2:9" s="156" customFormat="1" ht="12.75">
      <c r="B56" s="1"/>
      <c r="C56" s="159"/>
      <c r="D56" s="160"/>
      <c r="E56" s="161"/>
      <c r="F56" s="161"/>
      <c r="G56" s="162"/>
      <c r="H56" s="165"/>
      <c r="I56" s="158"/>
    </row>
    <row r="57" spans="2:9" s="156" customFormat="1" ht="25.5" customHeight="1">
      <c r="B57" s="173" t="s">
        <v>157</v>
      </c>
      <c r="C57" s="209" t="s">
        <v>172</v>
      </c>
      <c r="D57" s="213"/>
      <c r="E57" s="213"/>
      <c r="F57" s="213"/>
      <c r="G57" s="213"/>
      <c r="H57" s="165"/>
      <c r="I57" s="158"/>
    </row>
    <row r="58" spans="2:9" s="156" customFormat="1" ht="12.75">
      <c r="B58" s="1"/>
      <c r="C58" s="159"/>
      <c r="D58" s="160"/>
      <c r="E58" s="161"/>
      <c r="F58" s="161"/>
      <c r="G58" s="162"/>
      <c r="H58" s="165"/>
      <c r="I58" s="158"/>
    </row>
    <row r="59" spans="2:9" s="156" customFormat="1" ht="12.75">
      <c r="B59" s="173" t="s">
        <v>158</v>
      </c>
      <c r="C59" s="209" t="s">
        <v>173</v>
      </c>
      <c r="D59" s="213"/>
      <c r="E59" s="213"/>
      <c r="F59" s="213"/>
      <c r="G59" s="213"/>
      <c r="H59" s="165"/>
      <c r="I59" s="158"/>
    </row>
    <row r="60" spans="2:9" s="156" customFormat="1" ht="12.75">
      <c r="B60" s="173"/>
      <c r="C60" s="165"/>
      <c r="D60" s="166"/>
      <c r="E60" s="166"/>
      <c r="F60" s="166"/>
      <c r="G60" s="166"/>
      <c r="H60" s="165"/>
      <c r="I60" s="158"/>
    </row>
    <row r="61" spans="1:9" s="156" customFormat="1" ht="37.5" customHeight="1">
      <c r="A61" s="157" t="s">
        <v>105</v>
      </c>
      <c r="B61" s="209" t="s">
        <v>174</v>
      </c>
      <c r="C61" s="210"/>
      <c r="D61" s="210"/>
      <c r="E61" s="210"/>
      <c r="F61" s="210"/>
      <c r="G61" s="210"/>
      <c r="H61" s="165"/>
      <c r="I61" s="158"/>
    </row>
    <row r="62" spans="1:9" s="156" customFormat="1" ht="12.75">
      <c r="A62" s="1"/>
      <c r="B62" s="1"/>
      <c r="C62" s="159"/>
      <c r="D62" s="160"/>
      <c r="E62" s="161"/>
      <c r="F62" s="161"/>
      <c r="G62" s="162"/>
      <c r="H62" s="165"/>
      <c r="I62" s="158"/>
    </row>
    <row r="63" spans="1:9" s="156" customFormat="1" ht="24.75" customHeight="1">
      <c r="A63" s="157" t="s">
        <v>107</v>
      </c>
      <c r="B63" s="209" t="s">
        <v>144</v>
      </c>
      <c r="C63" s="210"/>
      <c r="D63" s="210"/>
      <c r="E63" s="210"/>
      <c r="F63" s="210"/>
      <c r="G63" s="210"/>
      <c r="H63" s="165"/>
      <c r="I63" s="158"/>
    </row>
    <row r="64" spans="3:7" ht="12.75">
      <c r="C64" s="95" t="s">
        <v>104</v>
      </c>
      <c r="D64" s="187"/>
      <c r="E64" s="188"/>
      <c r="F64" s="188"/>
      <c r="G64" s="189"/>
    </row>
    <row r="65" spans="1:7" ht="18.75" customHeight="1">
      <c r="A65" s="157" t="s">
        <v>159</v>
      </c>
      <c r="B65" s="209" t="s">
        <v>145</v>
      </c>
      <c r="C65" s="211"/>
      <c r="D65" s="211"/>
      <c r="E65" s="211"/>
      <c r="F65" s="211"/>
      <c r="G65" s="211"/>
    </row>
    <row r="66" spans="3:7" ht="12.75">
      <c r="C66" s="95" t="s">
        <v>106</v>
      </c>
      <c r="D66" s="187"/>
      <c r="E66" s="188"/>
      <c r="F66" s="188"/>
      <c r="G66" s="189"/>
    </row>
    <row r="67" spans="1:9" s="156" customFormat="1" ht="12.75">
      <c r="A67" s="157" t="s">
        <v>161</v>
      </c>
      <c r="B67" s="212" t="s">
        <v>146</v>
      </c>
      <c r="C67" s="212"/>
      <c r="I67" s="158"/>
    </row>
    <row r="68" spans="1:9" s="156" customFormat="1" ht="12.75">
      <c r="A68" s="157"/>
      <c r="B68" s="196"/>
      <c r="C68" s="196"/>
      <c r="I68" s="158"/>
    </row>
    <row r="69" spans="2:9" s="156" customFormat="1" ht="12.75">
      <c r="B69" s="157"/>
      <c r="I69" s="158"/>
    </row>
    <row r="70" spans="1:3" ht="12.75" customHeight="1">
      <c r="A70" s="214" t="s">
        <v>34</v>
      </c>
      <c r="B70" s="211"/>
      <c r="C70" s="211"/>
    </row>
    <row r="71" spans="1:7" ht="38.25" customHeight="1">
      <c r="A71" s="209" t="s">
        <v>147</v>
      </c>
      <c r="B71" s="211"/>
      <c r="C71" s="211"/>
      <c r="D71" s="211"/>
      <c r="E71" s="211"/>
      <c r="F71" s="211"/>
      <c r="G71" s="211"/>
    </row>
    <row r="72" spans="1:7" ht="12.75">
      <c r="A72" s="165"/>
      <c r="B72" s="194"/>
      <c r="C72" s="194"/>
      <c r="D72" s="194"/>
      <c r="E72" s="194"/>
      <c r="F72" s="194"/>
      <c r="G72" s="194"/>
    </row>
    <row r="74" spans="1:3" ht="12.75" customHeight="1" hidden="1">
      <c r="A74" s="66"/>
      <c r="C74" s="1" t="s">
        <v>135</v>
      </c>
    </row>
    <row r="75" ht="12.75" customHeight="1" hidden="1">
      <c r="C75" s="1" t="s">
        <v>136</v>
      </c>
    </row>
    <row r="76" ht="12.75" customHeight="1" hidden="1"/>
    <row r="77" ht="12.75" customHeight="1" hidden="1"/>
    <row r="78" ht="12.75" customHeight="1" hidden="1"/>
    <row r="79" ht="12.75" customHeight="1" hidden="1"/>
    <row r="80" ht="12.75" customHeight="1" hidden="1"/>
    <row r="81" ht="12.75" customHeight="1" hidden="1"/>
    <row r="83" spans="1:7" ht="12.75">
      <c r="A83" s="68" t="s">
        <v>36</v>
      </c>
      <c r="E83" s="116"/>
      <c r="F83" s="102" t="s">
        <v>37</v>
      </c>
      <c r="G83" s="1"/>
    </row>
    <row r="84" spans="1:7" ht="12.75">
      <c r="A84" s="68" t="s">
        <v>38</v>
      </c>
      <c r="E84" s="104"/>
      <c r="F84" s="104"/>
      <c r="G84" s="1"/>
    </row>
    <row r="85" spans="1:7" ht="12.75">
      <c r="A85" s="68" t="s">
        <v>39</v>
      </c>
      <c r="E85" s="104"/>
      <c r="F85" s="104"/>
      <c r="G85" s="1"/>
    </row>
    <row r="86" spans="1:7" ht="12.75">
      <c r="A86" s="68" t="s">
        <v>142</v>
      </c>
      <c r="E86" s="116"/>
      <c r="F86" s="116"/>
      <c r="G86" s="1"/>
    </row>
    <row r="87" spans="1:7" ht="12.75">
      <c r="A87" s="68" t="s">
        <v>40</v>
      </c>
      <c r="E87" s="102" t="s">
        <v>63</v>
      </c>
      <c r="F87" s="117"/>
      <c r="G87" s="184" t="s">
        <v>42</v>
      </c>
    </row>
    <row r="88" spans="2:7" ht="12.75">
      <c r="B88" s="68"/>
      <c r="G88" s="1"/>
    </row>
    <row r="153" spans="5:6" ht="12.75">
      <c r="E153" s="206">
        <v>10000000</v>
      </c>
      <c r="F153" s="69"/>
    </row>
  </sheetData>
  <mergeCells count="15">
    <mergeCell ref="A71:G71"/>
    <mergeCell ref="A5:G5"/>
    <mergeCell ref="A70:C70"/>
    <mergeCell ref="B6:G6"/>
    <mergeCell ref="B49:G49"/>
    <mergeCell ref="B53:G53"/>
    <mergeCell ref="B55:G55"/>
    <mergeCell ref="A3:G3"/>
    <mergeCell ref="B63:G63"/>
    <mergeCell ref="B65:G65"/>
    <mergeCell ref="B67:C67"/>
    <mergeCell ref="C59:G59"/>
    <mergeCell ref="B51:G51"/>
    <mergeCell ref="C57:G57"/>
    <mergeCell ref="B61:G61"/>
  </mergeCells>
  <printOptions horizontalCentered="1" verticalCentered="1"/>
  <pageMargins left="0.75" right="0.25" top="0.5" bottom="0.5" header="0.31" footer="0.5"/>
  <pageSetup fitToHeight="1" fitToWidth="1" horizontalDpi="300" verticalDpi="300" orientation="portrait" paperSize="9" scale="67" r:id="rId1"/>
  <headerFooter alignWithMargins="0">
    <oddFooter>&amp;C&amp;F</oddFooter>
  </headerFooter>
  <rowBreaks count="1" manualBreakCount="1">
    <brk id="44" max="13" man="1"/>
  </rowBreaks>
  <colBreaks count="1" manualBreakCount="1">
    <brk id="4" min="1" max="83" man="1"/>
  </colBreaks>
</worksheet>
</file>

<file path=xl/worksheets/sheet3.xml><?xml version="1.0" encoding="utf-8"?>
<worksheet xmlns="http://schemas.openxmlformats.org/spreadsheetml/2006/main" xmlns:r="http://schemas.openxmlformats.org/officeDocument/2006/relationships">
  <sheetPr>
    <pageSetUpPr fitToPage="1"/>
  </sheetPr>
  <dimension ref="B3:G62"/>
  <sheetViews>
    <sheetView zoomScale="75" zoomScaleNormal="75" workbookViewId="0" topLeftCell="A23">
      <selection activeCell="A1" sqref="A1"/>
    </sheetView>
  </sheetViews>
  <sheetFormatPr defaultColWidth="9.140625" defaultRowHeight="12.75"/>
  <cols>
    <col min="1" max="1" width="5.421875" style="70" customWidth="1"/>
    <col min="2" max="2" width="2.421875" style="70" customWidth="1"/>
    <col min="3" max="3" width="49.00390625" style="70" customWidth="1"/>
    <col min="4" max="5" width="13.8515625" style="7" customWidth="1"/>
    <col min="6" max="6" width="17.421875" style="71" customWidth="1"/>
    <col min="7" max="7" width="14.00390625" style="72" customWidth="1"/>
    <col min="8" max="16384" width="9.140625" style="70" customWidth="1"/>
  </cols>
  <sheetData>
    <row r="3" spans="2:7" ht="20.25">
      <c r="B3" s="217" t="s">
        <v>0</v>
      </c>
      <c r="C3" s="217"/>
      <c r="D3" s="217"/>
      <c r="E3" s="217"/>
      <c r="F3" s="217"/>
      <c r="G3" s="2"/>
    </row>
    <row r="5" spans="2:6" ht="15.75">
      <c r="B5" s="215" t="s">
        <v>43</v>
      </c>
      <c r="C5" s="215"/>
      <c r="D5" s="215"/>
      <c r="E5" s="215"/>
      <c r="F5" s="215"/>
    </row>
    <row r="6" spans="2:6" ht="15.75">
      <c r="B6" s="215" t="s">
        <v>139</v>
      </c>
      <c r="C6" s="215"/>
      <c r="D6" s="215"/>
      <c r="E6" s="215"/>
      <c r="F6" s="215"/>
    </row>
    <row r="8" spans="3:6" ht="15">
      <c r="C8" s="176"/>
      <c r="E8" s="140"/>
      <c r="F8" s="193" t="s">
        <v>1</v>
      </c>
    </row>
    <row r="9" spans="2:7" ht="15.75">
      <c r="B9" s="168"/>
      <c r="D9" s="73" t="s">
        <v>2</v>
      </c>
      <c r="E9" s="73" t="s">
        <v>2</v>
      </c>
      <c r="F9" s="73" t="s">
        <v>3</v>
      </c>
      <c r="G9" s="74"/>
    </row>
    <row r="10" spans="2:7" ht="15.75">
      <c r="B10" s="74"/>
      <c r="D10" s="75" t="s">
        <v>4</v>
      </c>
      <c r="E10" s="75" t="s">
        <v>4</v>
      </c>
      <c r="F10" s="75" t="s">
        <v>4</v>
      </c>
      <c r="G10" s="74"/>
    </row>
    <row r="11" spans="2:7" ht="15.75">
      <c r="B11" s="74"/>
      <c r="D11" s="185" t="s">
        <v>137</v>
      </c>
      <c r="E11" s="185" t="s">
        <v>94</v>
      </c>
      <c r="F11" s="76" t="s">
        <v>138</v>
      </c>
      <c r="G11" s="74"/>
    </row>
    <row r="12" spans="2:7" ht="12.75">
      <c r="B12" s="74"/>
      <c r="D12" s="92"/>
      <c r="E12" s="92"/>
      <c r="F12" s="77" t="s">
        <v>44</v>
      </c>
      <c r="G12" s="74"/>
    </row>
    <row r="13" spans="2:7" ht="15.75">
      <c r="B13" s="87" t="s">
        <v>45</v>
      </c>
      <c r="D13" s="92"/>
      <c r="E13" s="92"/>
      <c r="F13" s="77"/>
      <c r="G13" s="74"/>
    </row>
    <row r="14" spans="2:7" ht="12.75">
      <c r="B14" s="74"/>
      <c r="D14" s="92"/>
      <c r="E14" s="92"/>
      <c r="F14" s="77"/>
      <c r="G14" s="74"/>
    </row>
    <row r="15" spans="2:7" ht="12.75">
      <c r="B15" s="74" t="s">
        <v>46</v>
      </c>
      <c r="D15" s="92">
        <v>3159.1998294</v>
      </c>
      <c r="E15" s="92">
        <v>2843.0734168</v>
      </c>
      <c r="F15" s="77">
        <v>11329.74</v>
      </c>
      <c r="G15" s="78"/>
    </row>
    <row r="16" spans="2:7" ht="16.5" customHeight="1">
      <c r="B16" s="74" t="s">
        <v>133</v>
      </c>
      <c r="D16" s="136">
        <v>359.682763478</v>
      </c>
      <c r="E16" s="136">
        <v>200.315296014</v>
      </c>
      <c r="F16" s="79">
        <v>1013.47</v>
      </c>
      <c r="G16" s="78"/>
    </row>
    <row r="17" spans="2:7" ht="15.75">
      <c r="B17" s="87" t="s">
        <v>47</v>
      </c>
      <c r="D17" s="84">
        <v>3518.882592878</v>
      </c>
      <c r="E17" s="84">
        <v>3043.388712814</v>
      </c>
      <c r="F17" s="80">
        <v>12343.21</v>
      </c>
      <c r="G17" s="81"/>
    </row>
    <row r="18" spans="2:7" ht="12.75">
      <c r="B18" s="74"/>
      <c r="D18" s="92"/>
      <c r="E18" s="92"/>
      <c r="F18" s="77"/>
      <c r="G18" s="78"/>
    </row>
    <row r="19" spans="2:7" ht="12.75">
      <c r="B19" s="74" t="s">
        <v>48</v>
      </c>
      <c r="D19" s="92">
        <v>198.7657686</v>
      </c>
      <c r="E19" s="92">
        <v>146.8688271</v>
      </c>
      <c r="F19" s="77">
        <v>783.35</v>
      </c>
      <c r="G19" s="78"/>
    </row>
    <row r="20" spans="2:7" ht="12.75">
      <c r="B20" s="74" t="s">
        <v>49</v>
      </c>
      <c r="D20" s="92">
        <v>1111.0855502</v>
      </c>
      <c r="E20" s="92">
        <v>753.9341066</v>
      </c>
      <c r="F20" s="77">
        <v>2678.44</v>
      </c>
      <c r="G20" s="78"/>
    </row>
    <row r="21" spans="2:7" ht="12.75">
      <c r="B21" s="74" t="s">
        <v>50</v>
      </c>
      <c r="D21" s="92">
        <v>501.47523243999996</v>
      </c>
      <c r="E21" s="92">
        <v>460.737130321</v>
      </c>
      <c r="F21" s="77">
        <v>1895.73</v>
      </c>
      <c r="G21" s="78"/>
    </row>
    <row r="22" spans="2:7" ht="12.75">
      <c r="B22" s="74"/>
      <c r="D22" s="136"/>
      <c r="E22" s="136"/>
      <c r="F22" s="79"/>
      <c r="G22" s="78"/>
    </row>
    <row r="23" spans="2:7" ht="15.75">
      <c r="B23" s="87" t="s">
        <v>51</v>
      </c>
      <c r="D23" s="80">
        <v>5330.219144118</v>
      </c>
      <c r="E23" s="80">
        <v>4404.9287768350005</v>
      </c>
      <c r="F23" s="80">
        <v>17700.73</v>
      </c>
      <c r="G23" s="81"/>
    </row>
    <row r="24" spans="2:7" ht="12.75">
      <c r="B24" s="74"/>
      <c r="D24" s="92"/>
      <c r="E24" s="92"/>
      <c r="F24" s="77"/>
      <c r="G24" s="78"/>
    </row>
    <row r="25" spans="2:7" ht="12.75">
      <c r="B25" s="74" t="s">
        <v>52</v>
      </c>
      <c r="D25" s="92">
        <v>696.10165924</v>
      </c>
      <c r="E25" s="92">
        <v>528.879895993</v>
      </c>
      <c r="F25" s="77">
        <v>1476.3</v>
      </c>
      <c r="G25" s="78"/>
    </row>
    <row r="26" spans="2:7" ht="12.75">
      <c r="B26" s="74"/>
      <c r="D26" s="136"/>
      <c r="E26" s="136"/>
      <c r="F26" s="79"/>
      <c r="G26" s="78"/>
    </row>
    <row r="27" spans="2:7" ht="15.75">
      <c r="B27" s="87" t="s">
        <v>53</v>
      </c>
      <c r="C27" s="183"/>
      <c r="D27" s="84">
        <v>4634.117484878</v>
      </c>
      <c r="E27" s="84">
        <v>3876.0488808420005</v>
      </c>
      <c r="F27" s="84">
        <v>16224.43</v>
      </c>
      <c r="G27" s="81"/>
    </row>
    <row r="28" spans="2:7" ht="12.75">
      <c r="B28" s="74"/>
      <c r="C28" s="183"/>
      <c r="D28" s="92"/>
      <c r="E28" s="92"/>
      <c r="F28" s="82"/>
      <c r="G28" s="85"/>
    </row>
    <row r="29" spans="2:7" ht="15.75">
      <c r="B29" s="87" t="s">
        <v>54</v>
      </c>
      <c r="D29" s="92"/>
      <c r="E29" s="92"/>
      <c r="F29" s="77"/>
      <c r="G29" s="85"/>
    </row>
    <row r="30" spans="2:7" ht="12.75">
      <c r="B30" s="74"/>
      <c r="D30" s="92"/>
      <c r="E30" s="92"/>
      <c r="F30" s="77"/>
      <c r="G30" s="85"/>
    </row>
    <row r="31" spans="2:7" ht="12.75">
      <c r="B31" s="74" t="s">
        <v>46</v>
      </c>
      <c r="D31" s="92">
        <v>815.5603739</v>
      </c>
      <c r="E31" s="92">
        <v>694.6213052</v>
      </c>
      <c r="F31" s="77">
        <v>2708.78</v>
      </c>
      <c r="G31" s="85"/>
    </row>
    <row r="32" spans="2:7" ht="12.75">
      <c r="B32" s="74" t="s">
        <v>132</v>
      </c>
      <c r="D32" s="92">
        <v>-58.18317766199999</v>
      </c>
      <c r="E32" s="92">
        <v>-54.65858944299998</v>
      </c>
      <c r="F32" s="79">
        <v>-171.81</v>
      </c>
      <c r="G32" s="85"/>
    </row>
    <row r="33" spans="2:7" ht="15.75">
      <c r="B33" s="87" t="s">
        <v>55</v>
      </c>
      <c r="D33" s="80">
        <v>757.3771962379999</v>
      </c>
      <c r="E33" s="80">
        <v>639.9627157570001</v>
      </c>
      <c r="F33" s="80">
        <v>2536.97</v>
      </c>
      <c r="G33" s="86"/>
    </row>
    <row r="34" spans="2:7" ht="12.75">
      <c r="B34" s="74"/>
      <c r="D34" s="92"/>
      <c r="E34" s="92"/>
      <c r="F34" s="82"/>
      <c r="G34" s="85"/>
    </row>
    <row r="35" spans="2:7" ht="12.75">
      <c r="B35" s="74" t="s">
        <v>164</v>
      </c>
      <c r="D35" s="92">
        <v>57.5549229</v>
      </c>
      <c r="E35" s="92">
        <v>56.1052718</v>
      </c>
      <c r="F35" s="77">
        <v>258.09</v>
      </c>
      <c r="G35" s="85"/>
    </row>
    <row r="36" spans="2:7" ht="12.75">
      <c r="B36" s="74" t="s">
        <v>49</v>
      </c>
      <c r="D36" s="92">
        <v>47.131465</v>
      </c>
      <c r="E36" s="92">
        <v>36.3306158</v>
      </c>
      <c r="F36" s="77">
        <v>90.86</v>
      </c>
      <c r="G36" s="85"/>
    </row>
    <row r="37" spans="2:7" ht="12.75">
      <c r="B37" s="74" t="s">
        <v>50</v>
      </c>
      <c r="D37" s="92">
        <v>104.62068610699997</v>
      </c>
      <c r="E37" s="92">
        <v>89.55479767499997</v>
      </c>
      <c r="F37" s="77">
        <v>351.42</v>
      </c>
      <c r="G37" s="85"/>
    </row>
    <row r="38" spans="2:7" ht="12.75">
      <c r="B38" s="74"/>
      <c r="D38" s="136"/>
      <c r="E38" s="136"/>
      <c r="F38" s="79"/>
      <c r="G38" s="85"/>
    </row>
    <row r="39" spans="2:7" ht="15.75">
      <c r="B39" s="87" t="s">
        <v>56</v>
      </c>
      <c r="D39" s="80">
        <v>966.6842702449999</v>
      </c>
      <c r="E39" s="80">
        <v>821.9534010320001</v>
      </c>
      <c r="F39" s="80">
        <v>3237.34</v>
      </c>
      <c r="G39" s="86"/>
    </row>
    <row r="40" spans="2:7" ht="12.75">
      <c r="B40" s="74"/>
      <c r="D40" s="92"/>
      <c r="E40" s="92"/>
      <c r="F40" s="77"/>
      <c r="G40" s="85"/>
    </row>
    <row r="41" spans="2:7" ht="12.75">
      <c r="B41" s="74" t="s">
        <v>57</v>
      </c>
      <c r="D41" s="92">
        <v>0.7228026</v>
      </c>
      <c r="E41" s="92">
        <v>1.0792611</v>
      </c>
      <c r="F41" s="77">
        <v>11.93</v>
      </c>
      <c r="G41" s="85"/>
    </row>
    <row r="42" spans="2:7" ht="12.75">
      <c r="B42" s="74" t="s">
        <v>134</v>
      </c>
      <c r="D42" s="92"/>
      <c r="E42" s="92"/>
      <c r="F42" s="77"/>
      <c r="G42" s="85"/>
    </row>
    <row r="43" spans="2:7" ht="12.75">
      <c r="B43" s="74" t="s">
        <v>130</v>
      </c>
      <c r="D43" s="92">
        <v>-1.187932026999998</v>
      </c>
      <c r="E43" s="92">
        <v>-9.2684061</v>
      </c>
      <c r="F43" s="77">
        <v>-43.78</v>
      </c>
      <c r="G43" s="85"/>
    </row>
    <row r="44" spans="2:7" ht="12.75">
      <c r="B44" s="74"/>
      <c r="D44" s="136"/>
      <c r="F44" s="79"/>
      <c r="G44" s="85"/>
    </row>
    <row r="45" spans="2:7" ht="15.75">
      <c r="B45" s="87" t="s">
        <v>150</v>
      </c>
      <c r="D45" s="80">
        <v>967.1493996719998</v>
      </c>
      <c r="E45" s="80">
        <v>830.142546032</v>
      </c>
      <c r="F45" s="80">
        <v>3269.19</v>
      </c>
      <c r="G45" s="86"/>
    </row>
    <row r="46" spans="2:6" ht="12.75">
      <c r="B46" s="74"/>
      <c r="D46" s="137"/>
      <c r="E46" s="137"/>
      <c r="F46" s="82"/>
    </row>
    <row r="47" spans="2:6" ht="15.75">
      <c r="B47" s="87" t="s">
        <v>58</v>
      </c>
      <c r="D47" s="92"/>
      <c r="E47" s="92"/>
      <c r="F47" s="77"/>
    </row>
    <row r="48" spans="2:6" ht="12.75">
      <c r="B48" s="74"/>
      <c r="D48" s="92"/>
      <c r="E48" s="92"/>
      <c r="F48" s="77"/>
    </row>
    <row r="49" spans="2:7" ht="12.75">
      <c r="B49" s="74" t="s">
        <v>165</v>
      </c>
      <c r="D49" s="92">
        <v>1503.5239372</v>
      </c>
      <c r="E49" s="41">
        <v>739.9675144</v>
      </c>
      <c r="F49" s="77">
        <v>1463.28</v>
      </c>
      <c r="G49" s="85"/>
    </row>
    <row r="50" spans="2:7" ht="12.75">
      <c r="B50" s="74" t="s">
        <v>133</v>
      </c>
      <c r="D50" s="92">
        <v>793.227180708</v>
      </c>
      <c r="E50" s="136">
        <v>445.744790626</v>
      </c>
      <c r="F50" s="79">
        <v>489.3</v>
      </c>
      <c r="G50" s="85"/>
    </row>
    <row r="51" spans="2:7" ht="15.75">
      <c r="B51" s="87" t="s">
        <v>55</v>
      </c>
      <c r="D51" s="80">
        <v>2296.751117908</v>
      </c>
      <c r="E51" s="80">
        <v>1185.712305026</v>
      </c>
      <c r="F51" s="84">
        <v>1952.58</v>
      </c>
      <c r="G51" s="86"/>
    </row>
    <row r="52" spans="2:6" ht="12.75">
      <c r="B52" s="74"/>
      <c r="D52" s="137"/>
      <c r="E52" s="92"/>
      <c r="F52" s="82"/>
    </row>
    <row r="53" spans="2:7" ht="12.75">
      <c r="B53" s="74" t="s">
        <v>48</v>
      </c>
      <c r="D53" s="92">
        <v>1379.4719453</v>
      </c>
      <c r="E53" s="92">
        <v>1370.708610422</v>
      </c>
      <c r="F53" s="77">
        <v>1374.22</v>
      </c>
      <c r="G53" s="85"/>
    </row>
    <row r="54" spans="2:7" ht="12.75">
      <c r="B54" s="74" t="s">
        <v>49</v>
      </c>
      <c r="D54" s="92">
        <v>1232.8722207</v>
      </c>
      <c r="E54" s="92">
        <v>900.5742086</v>
      </c>
      <c r="F54" s="77">
        <v>1059.65</v>
      </c>
      <c r="G54" s="85"/>
    </row>
    <row r="55" spans="2:7" ht="12.75">
      <c r="B55" s="74" t="s">
        <v>50</v>
      </c>
      <c r="D55" s="92">
        <v>1959.8093680880002</v>
      </c>
      <c r="E55" s="92">
        <v>1768.854477698</v>
      </c>
      <c r="F55" s="77">
        <v>1908.07</v>
      </c>
      <c r="G55" s="85"/>
    </row>
    <row r="56" spans="2:6" ht="12.75">
      <c r="B56" s="74"/>
      <c r="D56" s="136"/>
      <c r="E56" s="92"/>
      <c r="F56" s="79"/>
    </row>
    <row r="57" spans="2:7" ht="15.75">
      <c r="B57" s="87" t="s">
        <v>59</v>
      </c>
      <c r="D57" s="80">
        <v>6868.904651996</v>
      </c>
      <c r="E57" s="80">
        <v>5225.839601746</v>
      </c>
      <c r="F57" s="80">
        <v>6294.52</v>
      </c>
      <c r="G57" s="86"/>
    </row>
    <row r="58" spans="2:7" ht="15.75">
      <c r="B58" s="87"/>
      <c r="D58" s="177"/>
      <c r="E58" s="177"/>
      <c r="F58" s="178"/>
      <c r="G58" s="86"/>
    </row>
    <row r="59" spans="2:7" s="173" customFormat="1" ht="42.75" customHeight="1">
      <c r="B59" s="179" t="s">
        <v>131</v>
      </c>
      <c r="C59" s="213" t="s">
        <v>175</v>
      </c>
      <c r="D59" s="213"/>
      <c r="E59" s="180"/>
      <c r="F59" s="181"/>
      <c r="G59" s="182"/>
    </row>
    <row r="60" spans="2:7" s="173" customFormat="1" ht="12.75">
      <c r="B60" s="179"/>
      <c r="C60" s="166"/>
      <c r="D60" s="166"/>
      <c r="E60" s="180"/>
      <c r="F60" s="181"/>
      <c r="G60" s="182"/>
    </row>
    <row r="61" spans="2:6" ht="37.5" customHeight="1">
      <c r="B61" s="179" t="s">
        <v>160</v>
      </c>
      <c r="C61" s="213" t="s">
        <v>171</v>
      </c>
      <c r="D61" s="213"/>
      <c r="E61" s="190"/>
      <c r="F61" s="200"/>
    </row>
    <row r="62" spans="2:6" ht="12.75">
      <c r="B62" s="88"/>
      <c r="C62" s="176"/>
      <c r="D62" s="135"/>
      <c r="E62" s="135"/>
      <c r="F62" s="83"/>
    </row>
  </sheetData>
  <mergeCells count="5">
    <mergeCell ref="C61:D61"/>
    <mergeCell ref="C59:D59"/>
    <mergeCell ref="B3:F3"/>
    <mergeCell ref="B5:F5"/>
    <mergeCell ref="B6:F6"/>
  </mergeCells>
  <printOptions horizontalCentered="1" verticalCentered="1"/>
  <pageMargins left="0.5" right="0.25" top="0.5" bottom="0.5" header="0.17" footer="0.5"/>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6:M32"/>
  <sheetViews>
    <sheetView zoomScale="75" zoomScaleNormal="75" workbookViewId="0" topLeftCell="A1">
      <selection activeCell="A6" sqref="A6:M32"/>
    </sheetView>
  </sheetViews>
  <sheetFormatPr defaultColWidth="9.140625" defaultRowHeight="12.75"/>
  <cols>
    <col min="1" max="1" width="4.8515625" style="70" customWidth="1"/>
    <col min="2" max="2" width="3.7109375" style="70" customWidth="1"/>
    <col min="3" max="16384" width="9.140625" style="70" customWidth="1"/>
  </cols>
  <sheetData>
    <row r="6" spans="1:6" ht="12.75">
      <c r="A6" s="96" t="s">
        <v>30</v>
      </c>
      <c r="F6" s="97"/>
    </row>
    <row r="7" spans="2:6" ht="12.75">
      <c r="B7" s="98"/>
      <c r="F7" s="97"/>
    </row>
    <row r="8" spans="1:13" s="173" customFormat="1" ht="51.75" customHeight="1">
      <c r="A8" s="172" t="s">
        <v>115</v>
      </c>
      <c r="B8" s="218" t="s">
        <v>153</v>
      </c>
      <c r="C8" s="213"/>
      <c r="D8" s="213"/>
      <c r="E8" s="213"/>
      <c r="F8" s="213"/>
      <c r="G8" s="213"/>
      <c r="H8" s="213"/>
      <c r="I8" s="213"/>
      <c r="J8" s="213"/>
      <c r="K8" s="213"/>
      <c r="L8" s="213"/>
      <c r="M8" s="219"/>
    </row>
    <row r="9" spans="2:6" ht="12.75">
      <c r="B9" s="68" t="s">
        <v>104</v>
      </c>
      <c r="F9" s="97"/>
    </row>
    <row r="10" spans="1:7" ht="12.75">
      <c r="A10" s="171" t="s">
        <v>116</v>
      </c>
      <c r="B10" s="68" t="s">
        <v>117</v>
      </c>
      <c r="C10" s="99"/>
      <c r="D10" s="99"/>
      <c r="E10" s="99"/>
      <c r="F10" s="100"/>
      <c r="G10" s="99"/>
    </row>
    <row r="11" spans="3:7" ht="12.75">
      <c r="C11" s="68" t="s">
        <v>118</v>
      </c>
      <c r="D11" s="68" t="s">
        <v>119</v>
      </c>
      <c r="E11" s="99"/>
      <c r="F11" s="201" t="s">
        <v>24</v>
      </c>
      <c r="G11" s="68" t="s">
        <v>166</v>
      </c>
    </row>
    <row r="12" spans="2:13" s="203" customFormat="1" ht="38.25" customHeight="1">
      <c r="B12" s="204"/>
      <c r="D12" s="204" t="s">
        <v>120</v>
      </c>
      <c r="E12" s="205"/>
      <c r="F12" s="202" t="s">
        <v>24</v>
      </c>
      <c r="G12" s="218" t="s">
        <v>167</v>
      </c>
      <c r="H12" s="213"/>
      <c r="I12" s="213"/>
      <c r="J12" s="213"/>
      <c r="K12" s="213"/>
      <c r="L12" s="213"/>
      <c r="M12" s="213"/>
    </row>
    <row r="13" spans="2:7" ht="12.75">
      <c r="B13" s="68" t="s">
        <v>62</v>
      </c>
      <c r="C13" s="68" t="s">
        <v>121</v>
      </c>
      <c r="D13" s="99"/>
      <c r="E13" s="99"/>
      <c r="F13" s="201" t="s">
        <v>24</v>
      </c>
      <c r="G13" s="68" t="s">
        <v>168</v>
      </c>
    </row>
    <row r="14" spans="2:7" ht="12.75">
      <c r="B14" s="68"/>
      <c r="C14" s="68" t="s">
        <v>122</v>
      </c>
      <c r="D14" s="99"/>
      <c r="E14" s="99"/>
      <c r="F14" s="201" t="s">
        <v>24</v>
      </c>
      <c r="G14" s="68" t="s">
        <v>169</v>
      </c>
    </row>
    <row r="15" spans="3:7" ht="12.75">
      <c r="C15" s="68" t="s">
        <v>123</v>
      </c>
      <c r="D15" s="99"/>
      <c r="E15" s="99"/>
      <c r="F15" s="201" t="s">
        <v>24</v>
      </c>
      <c r="G15" s="68" t="s">
        <v>170</v>
      </c>
    </row>
    <row r="16" spans="3:7" ht="12.75">
      <c r="C16" s="99"/>
      <c r="D16" s="99"/>
      <c r="E16" s="99"/>
      <c r="F16" s="100"/>
      <c r="G16" s="99"/>
    </row>
    <row r="17" spans="1:13" ht="12.75">
      <c r="A17" s="172" t="s">
        <v>124</v>
      </c>
      <c r="B17" s="218" t="s">
        <v>151</v>
      </c>
      <c r="C17" s="213"/>
      <c r="D17" s="213"/>
      <c r="E17" s="213"/>
      <c r="F17" s="213"/>
      <c r="G17" s="213"/>
      <c r="H17" s="213"/>
      <c r="I17" s="213"/>
      <c r="J17" s="213"/>
      <c r="K17" s="213"/>
      <c r="L17" s="213"/>
      <c r="M17" s="219"/>
    </row>
    <row r="18" spans="2:7" ht="12.75">
      <c r="B18" s="68"/>
      <c r="C18" s="99"/>
      <c r="D18" s="99"/>
      <c r="E18" s="99"/>
      <c r="F18" s="100"/>
      <c r="G18" s="99"/>
    </row>
    <row r="19" spans="1:13" ht="40.5" customHeight="1">
      <c r="A19" s="172" t="s">
        <v>125</v>
      </c>
      <c r="B19" s="218" t="s">
        <v>152</v>
      </c>
      <c r="C19" s="213"/>
      <c r="D19" s="213"/>
      <c r="E19" s="213"/>
      <c r="F19" s="213"/>
      <c r="G19" s="213"/>
      <c r="H19" s="213"/>
      <c r="I19" s="213"/>
      <c r="J19" s="213"/>
      <c r="K19" s="213"/>
      <c r="L19" s="213"/>
      <c r="M19" s="219"/>
    </row>
    <row r="21" spans="1:2" ht="12.75">
      <c r="A21" s="172" t="s">
        <v>126</v>
      </c>
      <c r="B21" s="68" t="s">
        <v>129</v>
      </c>
    </row>
    <row r="22" spans="2:7" ht="12.75">
      <c r="B22" s="68" t="s">
        <v>99</v>
      </c>
      <c r="C22" s="99"/>
      <c r="D22" s="99"/>
      <c r="E22" s="99"/>
      <c r="F22" s="100"/>
      <c r="G22" s="99"/>
    </row>
    <row r="23" spans="1:7" ht="12.75">
      <c r="A23" s="172"/>
      <c r="C23" s="99"/>
      <c r="D23" s="99"/>
      <c r="E23" s="99"/>
      <c r="F23" s="100"/>
      <c r="G23" s="99"/>
    </row>
    <row r="24" spans="2:7" ht="12.75">
      <c r="B24" s="68"/>
      <c r="C24" s="99"/>
      <c r="D24" s="99"/>
      <c r="E24" s="99"/>
      <c r="F24" s="100"/>
      <c r="G24" s="99"/>
    </row>
    <row r="25" spans="2:6" ht="12.75">
      <c r="B25" s="68"/>
      <c r="F25" s="97"/>
    </row>
    <row r="26" ht="12.75">
      <c r="F26" s="97"/>
    </row>
    <row r="27" spans="2:13" ht="12.75">
      <c r="B27" s="96" t="s">
        <v>36</v>
      </c>
      <c r="C27" s="101"/>
      <c r="D27" s="101"/>
      <c r="I27" s="102"/>
      <c r="J27" s="220" t="s">
        <v>37</v>
      </c>
      <c r="K27" s="220"/>
      <c r="L27" s="220"/>
      <c r="M27" s="220"/>
    </row>
    <row r="28" spans="2:10" ht="12.75">
      <c r="B28" s="68" t="s">
        <v>128</v>
      </c>
      <c r="C28" s="68"/>
      <c r="D28" s="68"/>
      <c r="I28" s="68"/>
      <c r="J28" s="101"/>
    </row>
    <row r="29" spans="2:11" ht="12.75">
      <c r="B29" s="70" t="s">
        <v>127</v>
      </c>
      <c r="I29" s="68"/>
      <c r="J29" s="101"/>
      <c r="K29" s="101"/>
    </row>
    <row r="30" spans="2:11" ht="12.75">
      <c r="B30" s="68" t="s">
        <v>39</v>
      </c>
      <c r="C30" s="68"/>
      <c r="D30" s="68"/>
      <c r="I30" s="101"/>
      <c r="J30" s="103"/>
      <c r="K30" s="103"/>
    </row>
    <row r="31" spans="2:13" ht="12.75">
      <c r="B31" s="68" t="s">
        <v>142</v>
      </c>
      <c r="C31" s="101"/>
      <c r="D31" s="101"/>
      <c r="J31" s="174" t="s">
        <v>63</v>
      </c>
      <c r="K31" s="66"/>
      <c r="L31" s="66"/>
      <c r="M31" s="175" t="s">
        <v>42</v>
      </c>
    </row>
    <row r="32" ht="12.75">
      <c r="B32" s="68" t="s">
        <v>40</v>
      </c>
    </row>
  </sheetData>
  <mergeCells count="5">
    <mergeCell ref="B8:M8"/>
    <mergeCell ref="B17:M17"/>
    <mergeCell ref="J27:M27"/>
    <mergeCell ref="B19:M19"/>
    <mergeCell ref="G12:M12"/>
  </mergeCells>
  <printOptions horizontalCentered="1"/>
  <pageMargins left="0.75" right="0.75" top="1" bottom="1" header="0.5" footer="0.5"/>
  <pageSetup fitToHeight="1"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USERS</dc:creator>
  <cp:keywords/>
  <dc:description/>
  <cp:lastModifiedBy>nadeem</cp:lastModifiedBy>
  <cp:lastPrinted>2006-07-20T12:05:51Z</cp:lastPrinted>
  <dcterms:created xsi:type="dcterms:W3CDTF">2004-09-29T08:58:05Z</dcterms:created>
  <dcterms:modified xsi:type="dcterms:W3CDTF">2006-07-21T05:46:59Z</dcterms:modified>
  <cp:category/>
  <cp:version/>
  <cp:contentType/>
  <cp:contentStatus/>
</cp:coreProperties>
</file>